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 tabRatio="516" activeTab="1"/>
  </bookViews>
  <sheets>
    <sheet name="доходы" sheetId="8" r:id="rId1"/>
    <sheet name="расходы" sheetId="9" r:id="rId2"/>
    <sheet name="источники" sheetId="5" r:id="rId3"/>
  </sheets>
  <calcPr calcId="145621"/>
</workbook>
</file>

<file path=xl/calcChain.xml><?xml version="1.0" encoding="utf-8"?>
<calcChain xmlns="http://schemas.openxmlformats.org/spreadsheetml/2006/main">
  <c r="F26" i="5" l="1"/>
  <c r="F41" i="9"/>
  <c r="F12" i="9"/>
  <c r="E9" i="9" l="1"/>
  <c r="D9" i="9"/>
  <c r="F55" i="9"/>
  <c r="F54" i="9"/>
  <c r="E51" i="9"/>
  <c r="F51" i="9"/>
  <c r="D51" i="9"/>
  <c r="F52" i="9"/>
  <c r="E47" i="9"/>
  <c r="D47" i="9"/>
  <c r="F50" i="9"/>
  <c r="E31" i="9"/>
  <c r="D31" i="9"/>
  <c r="F32" i="9"/>
  <c r="E24" i="9"/>
  <c r="D24" i="9"/>
  <c r="F28" i="9"/>
  <c r="C44" i="8"/>
  <c r="D44" i="8"/>
  <c r="B44" i="8"/>
  <c r="D53" i="8"/>
  <c r="D46" i="8"/>
  <c r="C21" i="8" l="1"/>
  <c r="D21" i="8"/>
  <c r="B21" i="8"/>
  <c r="C39" i="8"/>
  <c r="D39" i="8"/>
  <c r="B39" i="8"/>
  <c r="D47" i="8" l="1"/>
  <c r="D26" i="8" l="1"/>
  <c r="D15" i="8"/>
  <c r="C15" i="8" l="1"/>
  <c r="C26" i="8"/>
  <c r="E54" i="9" l="1"/>
  <c r="D54" i="9"/>
  <c r="E19" i="9"/>
  <c r="D19" i="9"/>
  <c r="F44" i="9" l="1"/>
  <c r="D31" i="8" l="1"/>
  <c r="D30" i="8" s="1"/>
  <c r="C31" i="8"/>
  <c r="C30" i="8" s="1"/>
  <c r="B31" i="8"/>
  <c r="B30" i="8" s="1"/>
  <c r="B26" i="8"/>
  <c r="B15" i="8"/>
  <c r="D13" i="8"/>
  <c r="C13" i="8"/>
  <c r="B13" i="8"/>
  <c r="D10" i="8"/>
  <c r="D9" i="8" s="1"/>
  <c r="C10" i="8"/>
  <c r="B10" i="8"/>
  <c r="B9" i="8" s="1"/>
  <c r="C9" i="8" l="1"/>
  <c r="C8" i="8" s="1"/>
  <c r="D8" i="8"/>
  <c r="B8" i="8"/>
  <c r="F21" i="5"/>
  <c r="F20" i="5" s="1"/>
  <c r="F19" i="5" s="1"/>
  <c r="F7" i="5"/>
  <c r="F6" i="5" s="1"/>
  <c r="E18" i="5" l="1"/>
  <c r="D18" i="5"/>
  <c r="C7" i="8"/>
  <c r="B7" i="8"/>
  <c r="D48" i="8"/>
  <c r="D49" i="8"/>
  <c r="D50" i="8"/>
  <c r="D51" i="8"/>
  <c r="D52" i="8"/>
  <c r="D45" i="8"/>
  <c r="D7" i="8" l="1"/>
  <c r="F30" i="9" l="1"/>
  <c r="E58" i="9"/>
  <c r="D58" i="9"/>
  <c r="E36" i="9"/>
  <c r="D36" i="9"/>
  <c r="F27" i="9"/>
  <c r="F60" i="9"/>
  <c r="F59" i="9"/>
  <c r="F57" i="9"/>
  <c r="E56" i="9"/>
  <c r="D56" i="9"/>
  <c r="F53" i="9"/>
  <c r="F49" i="9"/>
  <c r="F48" i="9"/>
  <c r="F47" i="9" s="1"/>
  <c r="E44" i="9"/>
  <c r="D44" i="9"/>
  <c r="F38" i="9"/>
  <c r="E38" i="9"/>
  <c r="D38" i="9"/>
  <c r="F37" i="9"/>
  <c r="F36" i="9" s="1"/>
  <c r="F35" i="9"/>
  <c r="F34" i="9"/>
  <c r="F33" i="9"/>
  <c r="F29" i="9"/>
  <c r="F26" i="9"/>
  <c r="F25" i="9"/>
  <c r="F23" i="9"/>
  <c r="E21" i="9"/>
  <c r="D21" i="9"/>
  <c r="F20" i="9"/>
  <c r="F19" i="9"/>
  <c r="E10" i="9"/>
  <c r="D10" i="9"/>
  <c r="F24" i="9" l="1"/>
  <c r="F31" i="9"/>
  <c r="F56" i="9"/>
  <c r="F10" i="9"/>
  <c r="F9" i="9" s="1"/>
  <c r="F21" i="9"/>
  <c r="F58" i="9"/>
  <c r="E25" i="5" l="1"/>
  <c r="E24" i="5" s="1"/>
  <c r="E23" i="5" s="1"/>
  <c r="D25" i="5"/>
  <c r="D24" i="5" s="1"/>
  <c r="D23" i="5" s="1"/>
  <c r="E21" i="5"/>
  <c r="E20" i="5" s="1"/>
  <c r="E19" i="5" s="1"/>
  <c r="D21" i="5"/>
  <c r="D20" i="5" s="1"/>
  <c r="D19" i="5" s="1"/>
  <c r="E7" i="5"/>
  <c r="E6" i="5" s="1"/>
  <c r="E5" i="5" s="1"/>
  <c r="D7" i="5"/>
  <c r="D6" i="5" s="1"/>
  <c r="D5" i="5" s="1"/>
  <c r="F18" i="5" l="1"/>
  <c r="F5" i="5" s="1"/>
  <c r="F25" i="5"/>
  <c r="F24" i="5" s="1"/>
  <c r="F23" i="5" s="1"/>
</calcChain>
</file>

<file path=xl/sharedStrings.xml><?xml version="1.0" encoding="utf-8"?>
<sst xmlns="http://schemas.openxmlformats.org/spreadsheetml/2006/main" count="279" uniqueCount="173">
  <si>
    <t>Наименование доходов</t>
  </si>
  <si>
    <t>Собственные ДОХОДЫ, ВСЕГО</t>
  </si>
  <si>
    <t>НАЛОГИ НА ПРИБЫЛЬ, ДОХОДЫ</t>
  </si>
  <si>
    <t>в том числе:</t>
  </si>
  <si>
    <t>Налог на доходы физических лиц</t>
  </si>
  <si>
    <t>НАЛОГИ НА ТОВАРЫ</t>
  </si>
  <si>
    <t>Акцизы по подакцизным товарам (продукции), производимым на территории РФ</t>
  </si>
  <si>
    <t>НАЛОГИ НА СОВОКУПНЫЙ ДОХОД</t>
  </si>
  <si>
    <t>Налог, взимаемыйв связи с применением патента</t>
  </si>
  <si>
    <t>Единый сельскохозяйственный налог</t>
  </si>
  <si>
    <t>ГОСУДАРСТВЕННАЯ ПОШЛИНА, СБОРЫ</t>
  </si>
  <si>
    <t>ШТРАФНЫЕ САНКЦИИ, ВОЗМЕЩЕНИЕ УЩЕРБА</t>
  </si>
  <si>
    <t>ПРОЧИЕ НЕНАЛОГОВЫЕ ДОХОДЫ</t>
  </si>
  <si>
    <t>РАЙОН</t>
  </si>
  <si>
    <t>Государственная пошлина по делам, рассматриваемымв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</si>
  <si>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</si>
  <si>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ИЛИ МУНИЦИПАЛЬНОЙ СОБСТВЕННОСТИ</t>
  </si>
  <si>
    <t>Арендная плата за земельные участки, государственнаясобственность на которые не разграничена, и поступления от продажи права на заключение договоров арендыуказанных земельных участков</t>
  </si>
  <si>
    <t>Прочие поступления от использования имущества,находящегося в собственности муниципальных районов</t>
  </si>
  <si>
    <t>ПЛАТЕЖИ ПРИ ПОЛЬЗОВАНИИ ПРИРОДНЫМИ РЕСУРСАМИ</t>
  </si>
  <si>
    <t>ДОХОДЫ ОТ ПРОДАЖИ МАТЕРИАЛЬНЫХ И НЕМАТЕРИАЛЬНЫХ АКТИВОВ</t>
  </si>
  <si>
    <t>Единый налог на вмененный доход для отдельныхвидов деятельности</t>
  </si>
  <si>
    <t>НАЛОГИ, СБОРЫ И РЕГУЛЯРНЫЕ ПЛАТЕЖИ ЗА ПОЛЬЗОВАНИЕ ПРИРОДНЫМИ РЕСУРСАМИ</t>
  </si>
  <si>
    <t>Невыясненные поступления</t>
  </si>
  <si>
    <t>Прочие неналоговые доходы</t>
  </si>
  <si>
    <t>НАЛОГОВЫЕ ДОХОДЫ</t>
  </si>
  <si>
    <t>НЕНАЛОГОВЫЕ ДОХОДЫ</t>
  </si>
  <si>
    <t>Проценты, полученные от предостваления бюджетных кредитов внутри страны за счет средств бюджетов муниципальных районов</t>
  </si>
  <si>
    <t>Ожидаемое исполнение бюджета муниципального района "Хилокский район"</t>
  </si>
  <si>
    <t>ИТОГО</t>
  </si>
  <si>
    <t>1-Наименование</t>
  </si>
  <si>
    <t>Администратор</t>
  </si>
  <si>
    <t>3-Код источника финансирования по бюджетной классификации</t>
  </si>
  <si>
    <t>000</t>
  </si>
  <si>
    <t>90000000000000000</t>
  </si>
  <si>
    <t>ИСТОЧНИКИ ВНУТРЕННЕГО ФИНАНСИРОВАНИЯ ДЕФИЦИТОВ БЮДЖЕТОВ</t>
  </si>
  <si>
    <t>01000000000000000</t>
  </si>
  <si>
    <t>Бюджетные кредиты от других бюджетов бюджетной системы Российской Федерации</t>
  </si>
  <si>
    <t>01030000000000000</t>
  </si>
  <si>
    <t>Бюджетные кредиты от других бюджетов бюджетной системы Российской Федерации в валюте Российской Федерации</t>
  </si>
  <si>
    <t>01030100000000000</t>
  </si>
  <si>
    <t>Получение бюджетных кредитов от других бюджетов бюджетной системы Российской Федерации в валюте Российской Федерации</t>
  </si>
  <si>
    <t>01030100000000700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</si>
  <si>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</si>
  <si>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01030100000000800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</si>
  <si>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</si>
  <si>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01030100050000710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</si>
  <si>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</si>
  <si>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01030100050000810</t>
  </si>
  <si>
    <t>Иные источники внутреннего финансирования дефицитов бюджетов</t>
  </si>
  <si>
    <t>01060000000000000</t>
  </si>
  <si>
    <t>Бюджетные кредиты, предоставленные внутри страны в валюте Российской Федерации</t>
  </si>
  <si>
    <t>01060500000000000</t>
  </si>
  <si>
    <t>Предоставление бюджетных кредитов внутри страны в валюте Российской Федерации</t>
  </si>
  <si>
    <t>01060500000000500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</si>
  <si>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</si>
  <si>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01060502000000500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</si>
  <si>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</si>
  <si>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01060502050000540</t>
  </si>
  <si>
    <t>Изменение остатков средств на счетах по учету средств бюджета</t>
  </si>
  <si>
    <t>01050000000000000</t>
  </si>
  <si>
    <t>Увеличение остатков средств бюджетов</t>
  </si>
  <si>
    <t>01050000000000500</t>
  </si>
  <si>
    <t>Увеличение прочих остатков средств бюджетов</t>
  </si>
  <si>
    <t>01050200000000500</t>
  </si>
  <si>
    <t>Увеличение прочих остатков денежных средств бюджетов</t>
  </si>
  <si>
    <t>01050201000000510</t>
  </si>
  <si>
    <t>Увеличение прочих остатков денежных средств  бюджетов муниципальных районов</t>
  </si>
  <si>
    <t>01050201050000510</t>
  </si>
  <si>
    <t>Уменьшение остатков средств бюджетов</t>
  </si>
  <si>
    <t>01050000000000600</t>
  </si>
  <si>
    <t>Уменьшение прочих остатков средств бюджетов</t>
  </si>
  <si>
    <t>01050200000000600</t>
  </si>
  <si>
    <t>Уменьшение прочих остатков денежных средств бюджетов</t>
  </si>
  <si>
    <t>01050201000000610</t>
  </si>
  <si>
    <t>Уменьшение прочих остатков денежных средств бюджетов муниципальных районов</t>
  </si>
  <si>
    <t>01050201050000610</t>
  </si>
  <si>
    <t>БЕЗВОЗМЕЗДНЫЕ ПОСТУПЛЕНИЯ</t>
  </si>
  <si>
    <t>ВСЕГО ДОХОДОВ</t>
  </si>
  <si>
    <t>Налог, взимаемый в связи с применением упрощенной системы налогообложения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</si>
  <si>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</si>
  <si>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Дотации бюджетам на поддержку мер по обеспечению сбалансированности бюджетов</t>
  </si>
  <si>
    <t>Прочие дотации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</si>
  <si>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</si>
  <si>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</si>
  <si>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</si>
  <si>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ВОЗВРАТ ОСТАТКОВ СУБСИДИЙ, СУБВЕНЦИЙ И ИНЫХ МЕЖБЮДЖЕТНЫХ ТРАНСФЕРТОВ, ИМЕЮЩИХ ЦЕЛЕВОЕ НАЗНАЧЕНИЕ, ПРОШЛЫХ ЛЕТ</t>
  </si>
  <si>
    <t>Дотации (гранты) бюджетам за достижение показателей деятельности органов местного самоуправления</t>
  </si>
  <si>
    <t>Наименование показателя</t>
  </si>
  <si>
    <t xml:space="preserve">Коды </t>
  </si>
  <si>
    <t xml:space="preserve">Рз </t>
  </si>
  <si>
    <t>ПР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</si>
  <si>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</si>
  <si>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</si>
  <si>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</si>
  <si>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</si>
  <si>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законодательных (представительных) органов государственной власти 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</si>
  <si>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</si>
  <si>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</si>
  <si>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</si>
  <si>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</si>
  <si>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</si>
  <si>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</si>
  <si>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</si>
  <si>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</si>
  <si>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</si>
  <si>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</si>
  <si>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</si>
  <si>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</si>
  <si>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</si>
  <si>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</si>
  <si>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Защита населения и территории от  чрезвычайных ситуаций природного и техногенного характера, гражданская оборона</t>
  </si>
  <si>
    <t>09</t>
  </si>
  <si>
    <t>Национальная  экономика</t>
  </si>
  <si>
    <t>Общеэкономические вопросы</t>
  </si>
  <si>
    <t>Сельское хозяйство и рыболовство</t>
  </si>
  <si>
    <t>Водное хозяйство</t>
  </si>
  <si>
    <t>Дорожное хозяйство (дорожные фонды)</t>
  </si>
  <si>
    <t>12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</si>
  <si>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</si>
  <si>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</si>
  <si>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</si>
  <si>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</si>
  <si>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</si>
  <si>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</si>
  <si>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10</t>
  </si>
  <si>
    <t>Образование</t>
  </si>
  <si>
    <t>Дошкольное образование</t>
  </si>
  <si>
    <t>08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</si>
  <si>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</si>
  <si>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</si>
  <si>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</si>
  <si>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</si>
  <si>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 кинематография</t>
  </si>
  <si>
    <t xml:space="preserve">Культура 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</si>
  <si>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</si>
  <si>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</si>
  <si>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</si>
  <si>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Охрана семьи и детства</t>
  </si>
  <si>
    <t>Физическая культура и спорт</t>
  </si>
  <si>
    <t xml:space="preserve">Массовый спорт 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</si>
  <si>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</si>
  <si>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</si>
  <si>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</si>
  <si>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</si>
  <si>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</si>
  <si>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</si>
  <si>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Национальная оборона</t>
  </si>
  <si>
    <t>Мобилизационная и вневойсковая подготовка</t>
  </si>
  <si>
    <t>Другие вопросы в области национальной экономики</t>
  </si>
  <si>
    <t>ВСЕГО РАСХОДОВ</t>
  </si>
  <si>
    <t>ДОХОДЫ ОТ ОКАЗАНИЯ ПЛАТНЫХ УСЛУГ И КОМПЕНСАЦИИ ЗАТРАТ ГОСУДАРСТВА</t>
  </si>
  <si>
    <t>Периодическая печать и издательства</t>
  </si>
  <si>
    <t>Средства массовой информации</t>
  </si>
  <si>
    <t>Исполнение на 01.11.2025 года</t>
  </si>
  <si>
    <t>Оценка 2025 года</t>
  </si>
  <si>
    <t>по доходам бюджета за 2025 год</t>
  </si>
  <si>
    <t>Уточненный план на 01.11.2025 года</t>
  </si>
  <si>
    <t>Уточненный план на 01.11.2025 года (тыс. рублей)</t>
  </si>
  <si>
    <t>Исполнение на 01.11.2025 года (тыс. рублей)</t>
  </si>
  <si>
    <t>Оценка 2025 года (тыс. рублей)</t>
  </si>
  <si>
    <t>по расходам за 2025 год</t>
  </si>
  <si>
    <t>по источникам финансирования дефицита бюджета за 2025 год</t>
  </si>
  <si>
    <t>Средства самообложения граждан</t>
  </si>
  <si>
    <t>НАЛОГИ НА ИМУЩЕСТВО</t>
  </si>
  <si>
    <t>Налог на имущество физических лиц</t>
  </si>
  <si>
    <t>Земельный налог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</si>
  <si>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</si>
  <si>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</si>
  <si>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Лесное хозяйство</t>
  </si>
  <si>
    <t>Жилищное хозяйство</t>
  </si>
  <si>
    <t>Другие вопросы в области социальной политики</t>
  </si>
  <si>
    <t xml:space="preserve">Национальная безопастность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</si>
</sst>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"/>
    <numFmt numFmtId="165" formatCode="###\ ###\ ###\ ###\ ##0.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9"/>
      <name val="Arial"/>
      <family val="2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19" fillId="0" borderId="0"/>
    <xf numFmtId="0" fontId="5" fillId="0" borderId="0" applyFont="0" applyFill="0" applyBorder="0" applyAlignment="0" applyProtection="0"/>
    <xf numFmtId="49" fontId="22" fillId="0" borderId="4">
      <alignment horizontal="center" vertical="center" wrapText="1"/>
    </xf>
  </cellStyleXfs>
  <cellXfs count="93">
    <xf numFmtId="0" fontId="0" fillId="0" borderId="0" xfId="0"/>
    <xf numFmtId="0" fontId="3" fillId="2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 vertical="center"/>
    </xf>
    <xf numFmtId="0" fontId="2" fillId="3" borderId="0" xfId="0" applyFont="1" applyFill="1" applyBorder="1"/>
    <xf numFmtId="0" fontId="10" fillId="0" borderId="0" xfId="2" applyFont="1" applyFill="1" applyAlignment="1"/>
    <xf numFmtId="0" fontId="10" fillId="0" borderId="0" xfId="2" applyFont="1" applyFill="1" applyBorder="1" applyAlignment="1"/>
    <xf numFmtId="0" fontId="13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165" fontId="15" fillId="0" borderId="1" xfId="0" applyNumberFormat="1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left"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0" fontId="10" fillId="0" borderId="0" xfId="2" applyFont="1" applyFill="1" applyBorder="1" applyAlignment="1">
      <alignment horizontal="center"/>
    </xf>
    <xf numFmtId="0" fontId="7" fillId="3" borderId="1" xfId="0" applyFont="1" applyFill="1" applyBorder="1" applyAlignment="1">
      <alignment wrapText="1"/>
    </xf>
    <xf numFmtId="0" fontId="17" fillId="0" borderId="1" xfId="0" applyFont="1" applyBorder="1" applyAlignment="1">
      <alignment wrapText="1"/>
    </xf>
    <xf numFmtId="0" fontId="17" fillId="0" borderId="1" xfId="0" applyFont="1" applyBorder="1"/>
    <xf numFmtId="0" fontId="3" fillId="3" borderId="0" xfId="0" applyFont="1" applyFill="1" applyBorder="1" applyAlignment="1">
      <alignment horizontal="center"/>
    </xf>
    <xf numFmtId="0" fontId="16" fillId="3" borderId="0" xfId="0" applyFont="1" applyFill="1"/>
    <xf numFmtId="0" fontId="10" fillId="0" borderId="0" xfId="2" applyFont="1" applyFill="1" applyBorder="1" applyAlignment="1">
      <alignment horizontal="center"/>
    </xf>
    <xf numFmtId="0" fontId="11" fillId="3" borderId="0" xfId="2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horizontal="center" wrapText="1"/>
    </xf>
    <xf numFmtId="0" fontId="13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left" vertical="center"/>
    </xf>
    <xf numFmtId="0" fontId="4" fillId="3" borderId="1" xfId="0" applyFont="1" applyFill="1" applyBorder="1"/>
    <xf numFmtId="0" fontId="6" fillId="3" borderId="1" xfId="0" applyFont="1" applyFill="1" applyBorder="1"/>
    <xf numFmtId="0" fontId="7" fillId="3" borderId="1" xfId="0" applyFont="1" applyFill="1" applyBorder="1"/>
    <xf numFmtId="0" fontId="8" fillId="3" borderId="1" xfId="0" applyFont="1" applyFill="1" applyBorder="1" applyAlignment="1">
      <alignment wrapText="1"/>
    </xf>
    <xf numFmtId="0" fontId="8" fillId="3" borderId="1" xfId="0" applyFont="1" applyFill="1" applyBorder="1"/>
    <xf numFmtId="0" fontId="6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horizontal="left" wrapText="1"/>
    </xf>
    <xf numFmtId="0" fontId="4" fillId="3" borderId="1" xfId="0" applyFont="1" applyFill="1" applyBorder="1" applyAlignment="1">
      <alignment horizontal="left" wrapText="1"/>
    </xf>
    <xf numFmtId="49" fontId="6" fillId="3" borderId="1" xfId="0" applyNumberFormat="1" applyFont="1" applyFill="1" applyBorder="1" applyAlignment="1">
      <alignment wrapText="1"/>
    </xf>
    <xf numFmtId="49" fontId="7" fillId="3" borderId="1" xfId="0" applyNumberFormat="1" applyFont="1" applyFill="1" applyBorder="1" applyAlignment="1">
      <alignment wrapText="1"/>
    </xf>
    <xf numFmtId="0" fontId="6" fillId="3" borderId="1" xfId="0" applyFont="1" applyFill="1" applyBorder="1" applyAlignment="1">
      <alignment horizontal="left" wrapText="1"/>
    </xf>
    <xf numFmtId="164" fontId="13" fillId="0" borderId="1" xfId="3" applyNumberFormat="1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4" fontId="7" fillId="0" borderId="1" xfId="1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/>
    </xf>
    <xf numFmtId="164" fontId="15" fillId="0" borderId="1" xfId="3" applyNumberFormat="1" applyFont="1" applyFill="1" applyBorder="1" applyAlignment="1">
      <alignment vertical="center" wrapText="1"/>
    </xf>
    <xf numFmtId="164" fontId="15" fillId="0" borderId="1" xfId="3" applyNumberFormat="1" applyFont="1" applyFill="1" applyBorder="1" applyAlignment="1">
      <alignment vertical="center"/>
    </xf>
    <xf numFmtId="164" fontId="13" fillId="0" borderId="1" xfId="3" applyNumberFormat="1" applyFont="1" applyFill="1" applyBorder="1" applyAlignment="1">
      <alignment vertical="center"/>
    </xf>
    <xf numFmtId="0" fontId="0" fillId="0" borderId="0" xfId="0" applyFill="1"/>
    <xf numFmtId="0" fontId="13" fillId="0" borderId="1" xfId="3" applyFont="1" applyFill="1" applyBorder="1" applyAlignment="1">
      <alignment horizontal="center" vertical="justify" wrapText="1"/>
    </xf>
    <xf numFmtId="0" fontId="13" fillId="0" borderId="1" xfId="3" applyFont="1" applyFill="1" applyBorder="1" applyAlignment="1">
      <alignment horizontal="center" vertical="center" wrapText="1"/>
    </xf>
    <xf numFmtId="0" fontId="11" fillId="0" borderId="1" xfId="3" applyFont="1" applyFill="1" applyBorder="1"/>
    <xf numFmtId="0" fontId="15" fillId="0" borderId="1" xfId="3" applyFont="1" applyFill="1" applyBorder="1" applyAlignment="1">
      <alignment horizontal="left" vertical="justify" wrapText="1"/>
    </xf>
    <xf numFmtId="0" fontId="15" fillId="0" borderId="1" xfId="3" applyFont="1" applyFill="1" applyBorder="1" applyAlignment="1">
      <alignment vertical="center" wrapText="1"/>
    </xf>
    <xf numFmtId="49" fontId="15" fillId="0" borderId="1" xfId="3" applyNumberFormat="1" applyFont="1" applyFill="1" applyBorder="1" applyAlignment="1">
      <alignment horizontal="center" vertical="center" wrapText="1"/>
    </xf>
    <xf numFmtId="0" fontId="13" fillId="0" borderId="1" xfId="3" applyFont="1" applyFill="1" applyBorder="1" applyAlignment="1">
      <alignment vertical="center" wrapText="1"/>
    </xf>
    <xf numFmtId="49" fontId="13" fillId="0" borderId="1" xfId="3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justify" vertical="center" wrapText="1"/>
    </xf>
    <xf numFmtId="0" fontId="21" fillId="0" borderId="1" xfId="0" applyFont="1" applyFill="1" applyBorder="1" applyAlignment="1">
      <alignment horizontal="justify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0" fontId="20" fillId="0" borderId="1" xfId="0" applyFont="1" applyFill="1" applyBorder="1"/>
    <xf numFmtId="0" fontId="15" fillId="0" borderId="1" xfId="0" applyFont="1" applyFill="1" applyBorder="1"/>
    <xf numFmtId="0" fontId="13" fillId="0" borderId="1" xfId="0" applyFont="1" applyFill="1" applyBorder="1"/>
    <xf numFmtId="0" fontId="20" fillId="0" borderId="1" xfId="0" applyFont="1" applyFill="1" applyBorder="1" applyAlignment="1">
      <alignment vertical="center"/>
    </xf>
    <xf numFmtId="0" fontId="15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9" fillId="0" borderId="0" xfId="0" applyFont="1" applyFill="1"/>
    <xf numFmtId="164" fontId="0" fillId="0" borderId="0" xfId="0" applyNumberFormat="1" applyFill="1"/>
    <xf numFmtId="4" fontId="15" fillId="0" borderId="1" xfId="0" applyNumberFormat="1" applyFont="1" applyFill="1" applyBorder="1" applyAlignment="1">
      <alignment horizont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left" wrapText="1"/>
    </xf>
    <xf numFmtId="4" fontId="0" fillId="0" borderId="0" xfId="0" applyNumberFormat="1" applyFill="1"/>
    <xf numFmtId="0" fontId="10" fillId="0" borderId="0" xfId="2" applyFont="1" applyFill="1" applyAlignment="1">
      <alignment horizontal="center"/>
    </xf>
    <xf numFmtId="0" fontId="10" fillId="0" borderId="0" xfId="2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0" fontId="13" fillId="0" borderId="2" xfId="3" applyFont="1" applyFill="1" applyBorder="1" applyAlignment="1">
      <alignment horizontal="center" vertical="center"/>
    </xf>
    <xf numFmtId="0" fontId="13" fillId="0" borderId="5" xfId="3" applyFont="1" applyFill="1" applyBorder="1" applyAlignment="1">
      <alignment horizontal="center" vertical="center"/>
    </xf>
    <xf numFmtId="0" fontId="13" fillId="0" borderId="3" xfId="3" applyFont="1" applyFill="1" applyBorder="1" applyAlignment="1">
      <alignment horizontal="center" vertical="center"/>
    </xf>
    <xf numFmtId="0" fontId="13" fillId="0" borderId="6" xfId="3" applyFont="1" applyFill="1" applyBorder="1" applyAlignment="1">
      <alignment horizontal="center" vertical="center" wrapText="1"/>
    </xf>
    <xf numFmtId="0" fontId="13" fillId="0" borderId="7" xfId="3" applyFont="1" applyFill="1" applyBorder="1" applyAlignment="1">
      <alignment horizontal="center" vertical="center" wrapText="1"/>
    </xf>
    <xf numFmtId="49" fontId="13" fillId="0" borderId="2" xfId="3" applyNumberFormat="1" applyFont="1" applyFill="1" applyBorder="1" applyAlignment="1">
      <alignment horizontal="center" vertical="center" wrapText="1"/>
    </xf>
    <xf numFmtId="49" fontId="13" fillId="0" borderId="5" xfId="3" applyNumberFormat="1" applyFont="1" applyFill="1" applyBorder="1" applyAlignment="1">
      <alignment horizontal="center" vertical="center" wrapText="1"/>
    </xf>
    <xf numFmtId="49" fontId="13" fillId="0" borderId="3" xfId="3" applyNumberFormat="1" applyFont="1" applyFill="1" applyBorder="1" applyAlignment="1">
      <alignment horizontal="center" vertical="center" wrapText="1"/>
    </xf>
    <xf numFmtId="0" fontId="13" fillId="0" borderId="2" xfId="3" applyFont="1" applyFill="1" applyBorder="1" applyAlignment="1">
      <alignment horizontal="center" vertical="center" wrapText="1"/>
    </xf>
    <xf numFmtId="0" fontId="13" fillId="0" borderId="5" xfId="3" applyFont="1" applyFill="1" applyBorder="1" applyAlignment="1">
      <alignment horizontal="center" vertical="center" wrapText="1"/>
    </xf>
    <xf numFmtId="0" fontId="13" fillId="0" borderId="3" xfId="3" applyFont="1" applyFill="1" applyBorder="1" applyAlignment="1">
      <alignment horizontal="center" vertical="center" wrapText="1"/>
    </xf>
  </cellXfs>
  <cellStyles count="6">
    <cellStyle name="xl23" xfId="5"/>
    <cellStyle name="Обычный" xfId="0" builtinId="0"/>
    <cellStyle name="Обычный 2" xfId="2"/>
    <cellStyle name="Обычный_Приложения 8, 9, 10 (1)" xfId="3"/>
    <cellStyle name="Финансовый" xfId="1" builtinId="3"/>
    <cellStyle name="Финансовый 2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workbookViewId="0">
      <selection activeCell="C29" sqref="C29"/>
    </sheetView>
  </sheetViews>
  <sheetFormatPr defaultRowHeight="14.4" x14ac:dyDescent="0.3"/>
  <cols>
    <col min="1" max="1" width="53" customWidth="1"/>
    <col min="2" max="2" width="24.109375" customWidth="1"/>
    <col min="3" max="3" width="25.6640625" customWidth="1"/>
    <col min="4" max="4" width="26.5546875" style="18" customWidth="1"/>
  </cols>
  <sheetData>
    <row r="1" spans="1:7" ht="15.6" x14ac:dyDescent="0.3">
      <c r="A1" s="3"/>
      <c r="B1" s="2"/>
      <c r="C1" s="1"/>
      <c r="D1" s="17"/>
    </row>
    <row r="2" spans="1:7" ht="15.6" x14ac:dyDescent="0.3">
      <c r="A2" s="75" t="s">
        <v>28</v>
      </c>
      <c r="B2" s="75"/>
      <c r="C2" s="75"/>
      <c r="D2" s="75"/>
      <c r="E2" s="4"/>
      <c r="F2" s="4"/>
      <c r="G2" s="4"/>
    </row>
    <row r="3" spans="1:7" ht="15.6" x14ac:dyDescent="0.3">
      <c r="A3" s="76" t="s">
        <v>156</v>
      </c>
      <c r="B3" s="76"/>
      <c r="C3" s="76"/>
      <c r="D3" s="76"/>
      <c r="E3" s="5"/>
      <c r="F3" s="5"/>
      <c r="G3" s="5"/>
    </row>
    <row r="4" spans="1:7" ht="15.6" x14ac:dyDescent="0.3">
      <c r="A4" s="13"/>
      <c r="B4" s="19"/>
      <c r="C4" s="19"/>
      <c r="D4" s="20"/>
      <c r="E4" s="5"/>
      <c r="F4" s="5"/>
      <c r="G4" s="5"/>
    </row>
    <row r="5" spans="1:7" x14ac:dyDescent="0.3">
      <c r="A5" s="77" t="s">
        <v>0</v>
      </c>
      <c r="B5" s="78" t="s">
        <v>13</v>
      </c>
      <c r="C5" s="79"/>
      <c r="D5" s="80"/>
    </row>
    <row r="6" spans="1:7" ht="28.2" x14ac:dyDescent="0.3">
      <c r="A6" s="77"/>
      <c r="B6" s="21" t="s">
        <v>157</v>
      </c>
      <c r="C6" s="21" t="s">
        <v>154</v>
      </c>
      <c r="D6" s="22" t="s">
        <v>155</v>
      </c>
    </row>
    <row r="7" spans="1:7" x14ac:dyDescent="0.3">
      <c r="A7" s="23" t="s">
        <v>78</v>
      </c>
      <c r="B7" s="70">
        <f>B8+B44</f>
        <v>1821535.2</v>
      </c>
      <c r="C7" s="70">
        <f>C8+C44</f>
        <v>1532602.5000000002</v>
      </c>
      <c r="D7" s="70">
        <f>D8+D44</f>
        <v>1850734</v>
      </c>
    </row>
    <row r="8" spans="1:7" x14ac:dyDescent="0.3">
      <c r="A8" s="24" t="s">
        <v>1</v>
      </c>
      <c r="B8" s="37">
        <f>B9+B30</f>
        <v>485458.8</v>
      </c>
      <c r="C8" s="37">
        <f>C9+C30</f>
        <v>436746.3000000001</v>
      </c>
      <c r="D8" s="37">
        <f>D9+D30</f>
        <v>514156.30000000005</v>
      </c>
    </row>
    <row r="9" spans="1:7" x14ac:dyDescent="0.3">
      <c r="A9" s="24" t="s">
        <v>25</v>
      </c>
      <c r="B9" s="37">
        <f>B10+B13+B15+B21+B25+B26</f>
        <v>473795.6</v>
      </c>
      <c r="C9" s="37">
        <f t="shared" ref="C9:D9" si="0">C10+C13+C15+C21+C25+C26</f>
        <v>421544.40000000008</v>
      </c>
      <c r="D9" s="37">
        <f t="shared" si="0"/>
        <v>497080.10000000003</v>
      </c>
    </row>
    <row r="10" spans="1:7" x14ac:dyDescent="0.3">
      <c r="A10" s="25" t="s">
        <v>2</v>
      </c>
      <c r="B10" s="37">
        <f t="shared" ref="B10:D10" si="1">B12</f>
        <v>392462.1</v>
      </c>
      <c r="C10" s="37">
        <f t="shared" si="1"/>
        <v>335931.4</v>
      </c>
      <c r="D10" s="37">
        <f t="shared" si="1"/>
        <v>405931.4</v>
      </c>
    </row>
    <row r="11" spans="1:7" x14ac:dyDescent="0.3">
      <c r="A11" s="26" t="s">
        <v>3</v>
      </c>
      <c r="B11" s="36"/>
      <c r="C11" s="36"/>
      <c r="D11" s="36"/>
    </row>
    <row r="12" spans="1:7" x14ac:dyDescent="0.3">
      <c r="A12" s="26" t="s">
        <v>4</v>
      </c>
      <c r="B12" s="36">
        <v>392462.1</v>
      </c>
      <c r="C12" s="42">
        <v>335931.4</v>
      </c>
      <c r="D12" s="36">
        <v>405931.4</v>
      </c>
    </row>
    <row r="13" spans="1:7" x14ac:dyDescent="0.3">
      <c r="A13" s="25" t="s">
        <v>5</v>
      </c>
      <c r="B13" s="37">
        <f t="shared" ref="B13:D13" si="2">B14</f>
        <v>37846</v>
      </c>
      <c r="C13" s="37">
        <f t="shared" si="2"/>
        <v>32865.699999999997</v>
      </c>
      <c r="D13" s="37">
        <f t="shared" si="2"/>
        <v>36000</v>
      </c>
    </row>
    <row r="14" spans="1:7" ht="27" x14ac:dyDescent="0.3">
      <c r="A14" s="27" t="s">
        <v>6</v>
      </c>
      <c r="B14" s="38">
        <v>37846</v>
      </c>
      <c r="C14" s="42">
        <v>32865.699999999997</v>
      </c>
      <c r="D14" s="36">
        <v>36000</v>
      </c>
    </row>
    <row r="15" spans="1:7" x14ac:dyDescent="0.3">
      <c r="A15" s="25" t="s">
        <v>7</v>
      </c>
      <c r="B15" s="37">
        <f>B18+B19+B20+B17</f>
        <v>16245.399999999998</v>
      </c>
      <c r="C15" s="37">
        <f>C18+C19+C20+C17</f>
        <v>15975.5</v>
      </c>
      <c r="D15" s="37">
        <f>D18+D19+D20+D17</f>
        <v>16498.7</v>
      </c>
    </row>
    <row r="16" spans="1:7" x14ac:dyDescent="0.3">
      <c r="A16" s="26" t="s">
        <v>3</v>
      </c>
      <c r="B16" s="36"/>
      <c r="C16" s="36"/>
      <c r="D16" s="36"/>
    </row>
    <row r="17" spans="1:4" ht="27" x14ac:dyDescent="0.3">
      <c r="A17" s="14" t="s">
        <v>79</v>
      </c>
      <c r="B17" s="36">
        <v>11648.3</v>
      </c>
      <c r="C17" s="36">
        <v>10944.5</v>
      </c>
      <c r="D17" s="36">
        <v>11400</v>
      </c>
    </row>
    <row r="18" spans="1:4" ht="27" x14ac:dyDescent="0.3">
      <c r="A18" s="27" t="s">
        <v>21</v>
      </c>
      <c r="B18" s="38">
        <v>0</v>
      </c>
      <c r="C18" s="36">
        <v>34.9</v>
      </c>
      <c r="D18" s="36">
        <v>28.7</v>
      </c>
    </row>
    <row r="19" spans="1:4" x14ac:dyDescent="0.3">
      <c r="A19" s="28" t="s">
        <v>8</v>
      </c>
      <c r="B19" s="43">
        <v>4510.3999999999996</v>
      </c>
      <c r="C19" s="36">
        <v>4898</v>
      </c>
      <c r="D19" s="36">
        <v>4970</v>
      </c>
    </row>
    <row r="20" spans="1:4" x14ac:dyDescent="0.3">
      <c r="A20" s="28" t="s">
        <v>9</v>
      </c>
      <c r="B20" s="43">
        <v>86.7</v>
      </c>
      <c r="C20" s="36">
        <v>98.1</v>
      </c>
      <c r="D20" s="36">
        <v>100</v>
      </c>
    </row>
    <row r="21" spans="1:4" x14ac:dyDescent="0.3">
      <c r="A21" s="25" t="s">
        <v>164</v>
      </c>
      <c r="B21" s="37">
        <f>B23+B24</f>
        <v>12952.1</v>
      </c>
      <c r="C21" s="37">
        <f t="shared" ref="C21:D21" si="3">C23+C24</f>
        <v>8673.4</v>
      </c>
      <c r="D21" s="37">
        <f t="shared" si="3"/>
        <v>9200</v>
      </c>
    </row>
    <row r="22" spans="1:4" x14ac:dyDescent="0.3">
      <c r="A22" s="25" t="s">
        <v>3</v>
      </c>
      <c r="B22" s="43"/>
      <c r="C22" s="36"/>
      <c r="D22" s="36"/>
    </row>
    <row r="23" spans="1:4" x14ac:dyDescent="0.3">
      <c r="A23" s="28" t="s">
        <v>165</v>
      </c>
      <c r="B23" s="43">
        <v>6053.1</v>
      </c>
      <c r="C23" s="36">
        <v>3341</v>
      </c>
      <c r="D23" s="36">
        <v>3700</v>
      </c>
    </row>
    <row r="24" spans="1:4" x14ac:dyDescent="0.3">
      <c r="A24" s="28" t="s">
        <v>166</v>
      </c>
      <c r="B24" s="43">
        <v>6899</v>
      </c>
      <c r="C24" s="36">
        <v>5332.4</v>
      </c>
      <c r="D24" s="36">
        <v>5500</v>
      </c>
    </row>
    <row r="25" spans="1:4" ht="27" x14ac:dyDescent="0.3">
      <c r="A25" s="29" t="s">
        <v>22</v>
      </c>
      <c r="B25" s="39">
        <v>9100</v>
      </c>
      <c r="C25" s="71">
        <v>14708.2</v>
      </c>
      <c r="D25" s="37">
        <v>15750</v>
      </c>
    </row>
    <row r="26" spans="1:4" x14ac:dyDescent="0.3">
      <c r="A26" s="25" t="s">
        <v>10</v>
      </c>
      <c r="B26" s="37">
        <f>B28</f>
        <v>5190</v>
      </c>
      <c r="C26" s="37">
        <f>C28</f>
        <v>13390.2</v>
      </c>
      <c r="D26" s="37">
        <f>D28+D29</f>
        <v>13700</v>
      </c>
    </row>
    <row r="27" spans="1:4" x14ac:dyDescent="0.3">
      <c r="A27" s="25" t="s">
        <v>3</v>
      </c>
      <c r="B27" s="37"/>
      <c r="C27" s="36"/>
      <c r="D27" s="36"/>
    </row>
    <row r="28" spans="1:4" ht="27" x14ac:dyDescent="0.3">
      <c r="A28" s="30" t="s">
        <v>14</v>
      </c>
      <c r="B28" s="38">
        <v>5190</v>
      </c>
      <c r="C28" s="36">
        <v>13390.2</v>
      </c>
      <c r="D28" s="36">
        <v>13700</v>
      </c>
    </row>
    <row r="29" spans="1:4" ht="40.200000000000003" x14ac:dyDescent="0.3">
      <c r="A29" s="30" t="s">
        <v>15</v>
      </c>
      <c r="B29" s="38"/>
      <c r="C29" s="36"/>
      <c r="D29" s="36"/>
    </row>
    <row r="30" spans="1:4" x14ac:dyDescent="0.3">
      <c r="A30" s="31" t="s">
        <v>26</v>
      </c>
      <c r="B30" s="72">
        <f>B31+B35+B36+B37+B38+B39</f>
        <v>11663.199999999999</v>
      </c>
      <c r="C30" s="72">
        <f>C31+C35+C37+C38+C39+C36</f>
        <v>15201.900000000001</v>
      </c>
      <c r="D30" s="72">
        <f>D31+D35+D37+D38+D39+D36</f>
        <v>17076.199999999997</v>
      </c>
    </row>
    <row r="31" spans="1:4" ht="40.200000000000003" x14ac:dyDescent="0.3">
      <c r="A31" s="32" t="s">
        <v>16</v>
      </c>
      <c r="B31" s="39">
        <f>B33+B34+B32</f>
        <v>6371.9999999999991</v>
      </c>
      <c r="C31" s="39">
        <f>C33+C34+C32</f>
        <v>6602.5999999999995</v>
      </c>
      <c r="D31" s="39">
        <f>D33+D34+D32</f>
        <v>6996.8</v>
      </c>
    </row>
    <row r="32" spans="1:4" ht="42.75" customHeight="1" x14ac:dyDescent="0.3">
      <c r="A32" s="33" t="s">
        <v>27</v>
      </c>
      <c r="B32" s="44">
        <v>24.7</v>
      </c>
      <c r="C32" s="44">
        <v>24.7</v>
      </c>
      <c r="D32" s="39">
        <v>24.7</v>
      </c>
    </row>
    <row r="33" spans="1:4" ht="53.4" x14ac:dyDescent="0.3">
      <c r="A33" s="27" t="s">
        <v>17</v>
      </c>
      <c r="B33" s="38">
        <v>4011.2</v>
      </c>
      <c r="C33" s="36">
        <v>4337.8999999999996</v>
      </c>
      <c r="D33" s="36">
        <v>4636</v>
      </c>
    </row>
    <row r="34" spans="1:4" ht="40.200000000000003" x14ac:dyDescent="0.3">
      <c r="A34" s="30" t="s">
        <v>18</v>
      </c>
      <c r="B34" s="38">
        <v>2336.1</v>
      </c>
      <c r="C34" s="36">
        <v>2240</v>
      </c>
      <c r="D34" s="36">
        <v>2336.1</v>
      </c>
    </row>
    <row r="35" spans="1:4" ht="27" x14ac:dyDescent="0.3">
      <c r="A35" s="29" t="s">
        <v>19</v>
      </c>
      <c r="B35" s="37">
        <v>1300</v>
      </c>
      <c r="C35" s="37">
        <v>1194.9000000000001</v>
      </c>
      <c r="D35" s="37">
        <v>1300</v>
      </c>
    </row>
    <row r="36" spans="1:4" ht="27" x14ac:dyDescent="0.3">
      <c r="A36" s="29" t="s">
        <v>151</v>
      </c>
      <c r="B36" s="37">
        <v>700</v>
      </c>
      <c r="C36" s="37">
        <v>805.1</v>
      </c>
      <c r="D36" s="37">
        <v>850</v>
      </c>
    </row>
    <row r="37" spans="1:4" ht="27" x14ac:dyDescent="0.3">
      <c r="A37" s="34" t="s">
        <v>20</v>
      </c>
      <c r="B37" s="39">
        <v>592.4</v>
      </c>
      <c r="C37" s="37">
        <v>502.7</v>
      </c>
      <c r="D37" s="37">
        <v>550</v>
      </c>
    </row>
    <row r="38" spans="1:4" x14ac:dyDescent="0.3">
      <c r="A38" s="25" t="s">
        <v>11</v>
      </c>
      <c r="B38" s="37">
        <v>2500</v>
      </c>
      <c r="C38" s="37">
        <v>4321.7</v>
      </c>
      <c r="D38" s="37">
        <v>5500</v>
      </c>
    </row>
    <row r="39" spans="1:4" x14ac:dyDescent="0.3">
      <c r="A39" s="25" t="s">
        <v>12</v>
      </c>
      <c r="B39" s="37">
        <f>B41+B42+B43</f>
        <v>198.8</v>
      </c>
      <c r="C39" s="37">
        <f t="shared" ref="C39:D39" si="4">C41+C42+C43</f>
        <v>1774.9</v>
      </c>
      <c r="D39" s="37">
        <f t="shared" si="4"/>
        <v>1879.4</v>
      </c>
    </row>
    <row r="40" spans="1:4" x14ac:dyDescent="0.3">
      <c r="A40" s="26" t="s">
        <v>3</v>
      </c>
      <c r="B40" s="36"/>
      <c r="C40" s="36"/>
      <c r="D40" s="36"/>
    </row>
    <row r="41" spans="1:4" x14ac:dyDescent="0.3">
      <c r="A41" s="26" t="s">
        <v>23</v>
      </c>
      <c r="B41" s="36"/>
      <c r="C41" s="36">
        <v>184.9</v>
      </c>
      <c r="D41" s="36">
        <v>184.9</v>
      </c>
    </row>
    <row r="42" spans="1:4" x14ac:dyDescent="0.3">
      <c r="A42" s="26" t="s">
        <v>24</v>
      </c>
      <c r="B42" s="36">
        <v>74.3</v>
      </c>
      <c r="C42" s="36">
        <v>1563.6</v>
      </c>
      <c r="D42" s="36">
        <v>1570</v>
      </c>
    </row>
    <row r="43" spans="1:4" x14ac:dyDescent="0.3">
      <c r="A43" s="26" t="s">
        <v>163</v>
      </c>
      <c r="B43" s="36">
        <v>124.5</v>
      </c>
      <c r="C43" s="36">
        <v>26.4</v>
      </c>
      <c r="D43" s="36">
        <v>124.5</v>
      </c>
    </row>
    <row r="44" spans="1:4" x14ac:dyDescent="0.3">
      <c r="A44" s="25" t="s">
        <v>77</v>
      </c>
      <c r="B44" s="40">
        <f>B45+B46+B47+B48+B49+B50+B51+B52+B53+B54</f>
        <v>1336076.3999999999</v>
      </c>
      <c r="C44" s="40">
        <f t="shared" ref="C44:D44" si="5">C45+C46+C47+C48+C49+C50+C51+C52+C53+C54</f>
        <v>1095856.2000000002</v>
      </c>
      <c r="D44" s="40">
        <f t="shared" si="5"/>
        <v>1336577.7</v>
      </c>
    </row>
    <row r="45" spans="1:4" ht="40.200000000000003" x14ac:dyDescent="0.3">
      <c r="A45" s="14" t="s">
        <v>80</v>
      </c>
      <c r="B45" s="41">
        <v>161917</v>
      </c>
      <c r="C45" s="41">
        <v>137168.70000000001</v>
      </c>
      <c r="D45" s="41">
        <f>B45</f>
        <v>161917</v>
      </c>
    </row>
    <row r="46" spans="1:4" ht="42" customHeight="1" x14ac:dyDescent="0.3">
      <c r="A46" s="14" t="s">
        <v>167</v>
      </c>
      <c r="B46" s="41">
        <v>40523.9</v>
      </c>
      <c r="C46" s="41">
        <v>33941.5</v>
      </c>
      <c r="D46" s="41">
        <f>B46</f>
        <v>40523.9</v>
      </c>
    </row>
    <row r="47" spans="1:4" ht="27" x14ac:dyDescent="0.3">
      <c r="A47" s="15" t="s">
        <v>81</v>
      </c>
      <c r="B47" s="41">
        <v>3539.4</v>
      </c>
      <c r="C47" s="41">
        <v>3106.9</v>
      </c>
      <c r="D47" s="41">
        <f>B47+500</f>
        <v>4039.4</v>
      </c>
    </row>
    <row r="48" spans="1:4" ht="27" x14ac:dyDescent="0.3">
      <c r="A48" s="15" t="s">
        <v>87</v>
      </c>
      <c r="B48" s="41">
        <v>3078.9</v>
      </c>
      <c r="C48" s="41">
        <v>3078.9</v>
      </c>
      <c r="D48" s="41">
        <f t="shared" ref="D48:D53" si="6">B48</f>
        <v>3078.9</v>
      </c>
    </row>
    <row r="49" spans="1:4" x14ac:dyDescent="0.3">
      <c r="A49" s="16" t="s">
        <v>82</v>
      </c>
      <c r="B49" s="41">
        <v>54710.8</v>
      </c>
      <c r="C49" s="41">
        <v>18010.599999999999</v>
      </c>
      <c r="D49" s="41">
        <f t="shared" si="6"/>
        <v>54710.8</v>
      </c>
    </row>
    <row r="50" spans="1:4" ht="30" customHeight="1" x14ac:dyDescent="0.3">
      <c r="A50" s="15" t="s">
        <v>83</v>
      </c>
      <c r="B50" s="41">
        <v>248124.6</v>
      </c>
      <c r="C50" s="41">
        <v>228287.5</v>
      </c>
      <c r="D50" s="41">
        <f t="shared" si="6"/>
        <v>248124.6</v>
      </c>
    </row>
    <row r="51" spans="1:4" ht="27" x14ac:dyDescent="0.3">
      <c r="A51" s="15" t="s">
        <v>84</v>
      </c>
      <c r="B51" s="41">
        <v>544154.1</v>
      </c>
      <c r="C51" s="41">
        <v>468545.6</v>
      </c>
      <c r="D51" s="41">
        <f t="shared" si="6"/>
        <v>544154.1</v>
      </c>
    </row>
    <row r="52" spans="1:4" x14ac:dyDescent="0.3">
      <c r="A52" s="16" t="s">
        <v>85</v>
      </c>
      <c r="B52" s="41">
        <v>280029</v>
      </c>
      <c r="C52" s="41">
        <v>203756.3</v>
      </c>
      <c r="D52" s="41">
        <f t="shared" si="6"/>
        <v>280029</v>
      </c>
    </row>
    <row r="53" spans="1:4" ht="93" x14ac:dyDescent="0.3">
      <c r="A53" s="73" t="s">
        <v>168</v>
      </c>
      <c r="B53" s="41">
        <v>0</v>
      </c>
      <c r="C53" s="41">
        <v>-24.9</v>
      </c>
      <c r="D53" s="41">
        <f t="shared" si="6"/>
        <v>0</v>
      </c>
    </row>
    <row r="54" spans="1:4" ht="43.2" customHeight="1" x14ac:dyDescent="0.3">
      <c r="A54" s="15" t="s">
        <v>86</v>
      </c>
      <c r="B54" s="41">
        <v>-1.3</v>
      </c>
      <c r="C54" s="41">
        <v>-14.9</v>
      </c>
      <c r="D54" s="45">
        <v>0</v>
      </c>
    </row>
  </sheetData>
  <mergeCells count="4">
    <mergeCell ref="A2:D2"/>
    <mergeCell ref="A3:D3"/>
    <mergeCell ref="A5:A6"/>
    <mergeCell ref="B5:D5"/>
  </mergeCells>
  <pageMargins left="0.9055118110236221" right="0" top="0.74803149606299213" bottom="0.55118110236220474" header="0.31496062992125984" footer="0.31496062992125984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60"/>
  <sheetViews>
    <sheetView tabSelected="1" workbookViewId="0">
      <selection activeCell="H32" sqref="H32"/>
    </sheetView>
  </sheetViews>
  <sheetFormatPr defaultColWidth="8.88671875" defaultRowHeight="14.4" x14ac:dyDescent="0.3"/>
  <cols>
    <col min="1" max="1" width="55.109375" style="49" customWidth="1"/>
    <col min="2" max="3" width="8.88671875" style="49"/>
    <col min="4" max="4" width="15.6640625" style="49" customWidth="1"/>
    <col min="5" max="5" width="18.109375" style="49" customWidth="1"/>
    <col min="6" max="6" width="18.88671875" style="49" customWidth="1"/>
    <col min="7" max="7" width="8.88671875" style="49"/>
    <col min="8" max="8" width="10.44140625" style="49" bestFit="1" customWidth="1"/>
    <col min="9" max="16384" width="8.88671875" style="49"/>
  </cols>
  <sheetData>
    <row r="2" spans="1:8" ht="15.6" x14ac:dyDescent="0.3">
      <c r="A2" s="81" t="s">
        <v>28</v>
      </c>
      <c r="B2" s="81"/>
      <c r="C2" s="81"/>
      <c r="D2" s="81"/>
      <c r="E2" s="81"/>
      <c r="F2" s="81"/>
    </row>
    <row r="3" spans="1:8" ht="15.6" x14ac:dyDescent="0.3">
      <c r="A3" s="81" t="s">
        <v>161</v>
      </c>
      <c r="B3" s="81"/>
      <c r="C3" s="81"/>
      <c r="D3" s="81"/>
      <c r="E3" s="81"/>
      <c r="F3" s="81"/>
    </row>
    <row r="5" spans="1:8" x14ac:dyDescent="0.3">
      <c r="A5" s="82" t="s">
        <v>88</v>
      </c>
      <c r="B5" s="85" t="s">
        <v>89</v>
      </c>
      <c r="C5" s="86"/>
      <c r="D5" s="87" t="s">
        <v>158</v>
      </c>
      <c r="E5" s="87" t="s">
        <v>159</v>
      </c>
      <c r="F5" s="90" t="s">
        <v>160</v>
      </c>
    </row>
    <row r="6" spans="1:8" x14ac:dyDescent="0.3">
      <c r="A6" s="83"/>
      <c r="B6" s="90" t="s">
        <v>90</v>
      </c>
      <c r="C6" s="90" t="s">
        <v>91</v>
      </c>
      <c r="D6" s="88"/>
      <c r="E6" s="88"/>
      <c r="F6" s="91"/>
    </row>
    <row r="7" spans="1:8" ht="28.2" customHeight="1" x14ac:dyDescent="0.3">
      <c r="A7" s="84"/>
      <c r="B7" s="92"/>
      <c r="C7" s="92"/>
      <c r="D7" s="89"/>
      <c r="E7" s="89"/>
      <c r="F7" s="92"/>
    </row>
    <row r="8" spans="1:8" ht="15.6" x14ac:dyDescent="0.3">
      <c r="A8" s="50">
        <v>1</v>
      </c>
      <c r="B8" s="51">
        <v>2</v>
      </c>
      <c r="C8" s="51">
        <v>3</v>
      </c>
      <c r="D8" s="51">
        <v>7</v>
      </c>
      <c r="E8" s="51">
        <v>8</v>
      </c>
      <c r="F8" s="52"/>
    </row>
    <row r="9" spans="1:8" x14ac:dyDescent="0.3">
      <c r="A9" s="53" t="s">
        <v>150</v>
      </c>
      <c r="B9" s="51"/>
      <c r="C9" s="51"/>
      <c r="D9" s="46">
        <f>D10+D19+D21+D24+D31+D36+D38+D44+D47+D51+D56+D58</f>
        <v>1796631.2</v>
      </c>
      <c r="E9" s="46">
        <f t="shared" ref="E9:F9" si="0">E10+E19+E21+E24+E31+E36+E38+E44+E47+E51+E56+E58</f>
        <v>1408110</v>
      </c>
      <c r="F9" s="46">
        <f t="shared" si="0"/>
        <v>1826444.1</v>
      </c>
    </row>
    <row r="10" spans="1:8" x14ac:dyDescent="0.3">
      <c r="A10" s="54" t="s">
        <v>92</v>
      </c>
      <c r="B10" s="55" t="s">
        <v>93</v>
      </c>
      <c r="C10" s="55"/>
      <c r="D10" s="46">
        <f>D11+D12+D13+D15+D17+D18+D16+D14</f>
        <v>218600.4</v>
      </c>
      <c r="E10" s="46">
        <f>E11+E12+E13+E15+E17+E18+E16+E14</f>
        <v>168412.90000000002</v>
      </c>
      <c r="F10" s="47">
        <f>SUM(F11:F18)</f>
        <v>228503.4</v>
      </c>
    </row>
    <row r="11" spans="1:8" ht="27.6" x14ac:dyDescent="0.3">
      <c r="A11" s="56" t="s">
        <v>94</v>
      </c>
      <c r="B11" s="57" t="s">
        <v>93</v>
      </c>
      <c r="C11" s="57" t="s">
        <v>95</v>
      </c>
      <c r="D11" s="35">
        <v>13871.3</v>
      </c>
      <c r="E11" s="35">
        <v>11969.4</v>
      </c>
      <c r="F11" s="35">
        <v>16250</v>
      </c>
    </row>
    <row r="12" spans="1:8" ht="27.6" x14ac:dyDescent="0.3">
      <c r="A12" s="56" t="s">
        <v>96</v>
      </c>
      <c r="B12" s="57" t="s">
        <v>93</v>
      </c>
      <c r="C12" s="57" t="s">
        <v>97</v>
      </c>
      <c r="D12" s="35">
        <v>1140.5</v>
      </c>
      <c r="E12" s="35">
        <v>1031.9000000000001</v>
      </c>
      <c r="F12" s="35">
        <f>1314.1+20</f>
        <v>1334.1</v>
      </c>
    </row>
    <row r="13" spans="1:8" ht="49.5" customHeight="1" x14ac:dyDescent="0.3">
      <c r="A13" s="58" t="s">
        <v>98</v>
      </c>
      <c r="B13" s="57" t="s">
        <v>93</v>
      </c>
      <c r="C13" s="57" t="s">
        <v>99</v>
      </c>
      <c r="D13" s="35">
        <v>57931.1</v>
      </c>
      <c r="E13" s="35">
        <v>49311.3</v>
      </c>
      <c r="F13" s="35">
        <v>60173.599999999999</v>
      </c>
      <c r="H13" s="69"/>
    </row>
    <row r="14" spans="1:8" x14ac:dyDescent="0.3">
      <c r="A14" s="56" t="s">
        <v>100</v>
      </c>
      <c r="B14" s="57" t="s">
        <v>93</v>
      </c>
      <c r="C14" s="57" t="s">
        <v>101</v>
      </c>
      <c r="D14" s="35">
        <v>9.1999999999999993</v>
      </c>
      <c r="E14" s="35">
        <v>0</v>
      </c>
      <c r="F14" s="35">
        <v>9.1999999999999993</v>
      </c>
    </row>
    <row r="15" spans="1:8" ht="41.4" x14ac:dyDescent="0.3">
      <c r="A15" s="56" t="s">
        <v>102</v>
      </c>
      <c r="B15" s="57" t="s">
        <v>93</v>
      </c>
      <c r="C15" s="57" t="s">
        <v>103</v>
      </c>
      <c r="D15" s="35">
        <v>13421.9</v>
      </c>
      <c r="E15" s="35">
        <v>12349.8</v>
      </c>
      <c r="F15" s="35">
        <v>14825</v>
      </c>
      <c r="H15" s="69"/>
    </row>
    <row r="16" spans="1:8" x14ac:dyDescent="0.3">
      <c r="A16" s="56" t="s">
        <v>104</v>
      </c>
      <c r="B16" s="57" t="s">
        <v>93</v>
      </c>
      <c r="C16" s="57" t="s">
        <v>105</v>
      </c>
      <c r="D16" s="35">
        <v>2394.5</v>
      </c>
      <c r="E16" s="35">
        <v>2394.5</v>
      </c>
      <c r="F16" s="35">
        <v>2394.5</v>
      </c>
    </row>
    <row r="17" spans="1:8" x14ac:dyDescent="0.3">
      <c r="A17" s="56" t="s">
        <v>106</v>
      </c>
      <c r="B17" s="57" t="s">
        <v>93</v>
      </c>
      <c r="C17" s="57" t="s">
        <v>107</v>
      </c>
      <c r="D17" s="35">
        <v>314.89999999999998</v>
      </c>
      <c r="E17" s="35">
        <v>0</v>
      </c>
      <c r="F17" s="35">
        <v>0</v>
      </c>
    </row>
    <row r="18" spans="1:8" x14ac:dyDescent="0.3">
      <c r="A18" s="56" t="s">
        <v>108</v>
      </c>
      <c r="B18" s="57" t="s">
        <v>93</v>
      </c>
      <c r="C18" s="57" t="s">
        <v>109</v>
      </c>
      <c r="D18" s="35">
        <v>129517</v>
      </c>
      <c r="E18" s="35">
        <v>91356</v>
      </c>
      <c r="F18" s="35">
        <v>133517</v>
      </c>
    </row>
    <row r="19" spans="1:8" x14ac:dyDescent="0.3">
      <c r="A19" s="59" t="s">
        <v>147</v>
      </c>
      <c r="B19" s="60" t="s">
        <v>95</v>
      </c>
      <c r="C19" s="60"/>
      <c r="D19" s="46">
        <f>D20</f>
        <v>3996.6</v>
      </c>
      <c r="E19" s="46">
        <f>E20</f>
        <v>2985.1</v>
      </c>
      <c r="F19" s="47">
        <f t="shared" ref="F19:F60" si="1">D19</f>
        <v>3996.6</v>
      </c>
    </row>
    <row r="20" spans="1:8" x14ac:dyDescent="0.3">
      <c r="A20" s="58" t="s">
        <v>148</v>
      </c>
      <c r="B20" s="61" t="s">
        <v>95</v>
      </c>
      <c r="C20" s="61" t="s">
        <v>97</v>
      </c>
      <c r="D20" s="46">
        <v>3996.6</v>
      </c>
      <c r="E20" s="46">
        <v>2985.1</v>
      </c>
      <c r="F20" s="48">
        <f t="shared" si="1"/>
        <v>3996.6</v>
      </c>
    </row>
    <row r="21" spans="1:8" ht="27.6" x14ac:dyDescent="0.3">
      <c r="A21" s="54" t="s">
        <v>110</v>
      </c>
      <c r="B21" s="55" t="s">
        <v>97</v>
      </c>
      <c r="C21" s="55"/>
      <c r="D21" s="46">
        <f>D22+D23</f>
        <v>8912.2999999999993</v>
      </c>
      <c r="E21" s="46">
        <f>E22+E23</f>
        <v>7678.7999999999993</v>
      </c>
      <c r="F21" s="47">
        <f t="shared" si="1"/>
        <v>8912.2999999999993</v>
      </c>
    </row>
    <row r="22" spans="1:8" ht="32.25" customHeight="1" x14ac:dyDescent="0.3">
      <c r="A22" s="56" t="s">
        <v>111</v>
      </c>
      <c r="B22" s="57" t="s">
        <v>97</v>
      </c>
      <c r="C22" s="57" t="s">
        <v>112</v>
      </c>
      <c r="D22" s="35">
        <v>6188.3</v>
      </c>
      <c r="E22" s="35">
        <v>5805.4</v>
      </c>
      <c r="F22" s="48">
        <v>6888.3</v>
      </c>
    </row>
    <row r="23" spans="1:8" x14ac:dyDescent="0.3">
      <c r="A23" s="56" t="s">
        <v>172</v>
      </c>
      <c r="B23" s="57" t="s">
        <v>97</v>
      </c>
      <c r="C23" s="57" t="s">
        <v>125</v>
      </c>
      <c r="D23" s="35">
        <v>2724</v>
      </c>
      <c r="E23" s="35">
        <v>1873.4</v>
      </c>
      <c r="F23" s="48">
        <f t="shared" si="1"/>
        <v>2724</v>
      </c>
    </row>
    <row r="24" spans="1:8" x14ac:dyDescent="0.3">
      <c r="A24" s="54" t="s">
        <v>113</v>
      </c>
      <c r="B24" s="55" t="s">
        <v>99</v>
      </c>
      <c r="C24" s="55"/>
      <c r="D24" s="46">
        <f>D25+D26+D27+D29+D30+D28</f>
        <v>146952.9</v>
      </c>
      <c r="E24" s="46">
        <f t="shared" ref="E24:F24" si="2">E25+E26+E27+E29+E30+E28</f>
        <v>118348.9</v>
      </c>
      <c r="F24" s="46">
        <f t="shared" si="2"/>
        <v>146952.9</v>
      </c>
    </row>
    <row r="25" spans="1:8" x14ac:dyDescent="0.3">
      <c r="A25" s="56" t="s">
        <v>114</v>
      </c>
      <c r="B25" s="57" t="s">
        <v>99</v>
      </c>
      <c r="C25" s="57" t="s">
        <v>93</v>
      </c>
      <c r="D25" s="35">
        <v>280</v>
      </c>
      <c r="E25" s="35">
        <v>164.6</v>
      </c>
      <c r="F25" s="48">
        <f t="shared" si="1"/>
        <v>280</v>
      </c>
    </row>
    <row r="26" spans="1:8" x14ac:dyDescent="0.3">
      <c r="A26" s="56" t="s">
        <v>115</v>
      </c>
      <c r="B26" s="57" t="s">
        <v>99</v>
      </c>
      <c r="C26" s="57" t="s">
        <v>101</v>
      </c>
      <c r="D26" s="35">
        <v>7271.3</v>
      </c>
      <c r="E26" s="35">
        <v>2532.3000000000002</v>
      </c>
      <c r="F26" s="48">
        <f t="shared" si="1"/>
        <v>7271.3</v>
      </c>
    </row>
    <row r="27" spans="1:8" x14ac:dyDescent="0.3">
      <c r="A27" s="56" t="s">
        <v>116</v>
      </c>
      <c r="B27" s="57" t="s">
        <v>99</v>
      </c>
      <c r="C27" s="57" t="s">
        <v>103</v>
      </c>
      <c r="D27" s="35">
        <v>985</v>
      </c>
      <c r="E27" s="35">
        <v>0</v>
      </c>
      <c r="F27" s="48">
        <f t="shared" si="1"/>
        <v>985</v>
      </c>
    </row>
    <row r="28" spans="1:8" x14ac:dyDescent="0.3">
      <c r="A28" s="56" t="s">
        <v>169</v>
      </c>
      <c r="B28" s="57" t="s">
        <v>99</v>
      </c>
      <c r="C28" s="57" t="s">
        <v>105</v>
      </c>
      <c r="D28" s="35">
        <v>486</v>
      </c>
      <c r="E28" s="35">
        <v>0</v>
      </c>
      <c r="F28" s="48">
        <f t="shared" si="1"/>
        <v>486</v>
      </c>
    </row>
    <row r="29" spans="1:8" x14ac:dyDescent="0.3">
      <c r="A29" s="56" t="s">
        <v>117</v>
      </c>
      <c r="B29" s="57" t="s">
        <v>99</v>
      </c>
      <c r="C29" s="57" t="s">
        <v>112</v>
      </c>
      <c r="D29" s="35">
        <v>137641.60000000001</v>
      </c>
      <c r="E29" s="35">
        <v>115652</v>
      </c>
      <c r="F29" s="48">
        <f t="shared" si="1"/>
        <v>137641.60000000001</v>
      </c>
    </row>
    <row r="30" spans="1:8" x14ac:dyDescent="0.3">
      <c r="A30" s="56" t="s">
        <v>149</v>
      </c>
      <c r="B30" s="57" t="s">
        <v>99</v>
      </c>
      <c r="C30" s="57" t="s">
        <v>118</v>
      </c>
      <c r="D30" s="35">
        <v>289</v>
      </c>
      <c r="E30" s="35">
        <v>0</v>
      </c>
      <c r="F30" s="48">
        <f t="shared" si="1"/>
        <v>289</v>
      </c>
    </row>
    <row r="31" spans="1:8" x14ac:dyDescent="0.3">
      <c r="A31" s="59" t="s">
        <v>119</v>
      </c>
      <c r="B31" s="55" t="s">
        <v>101</v>
      </c>
      <c r="C31" s="55"/>
      <c r="D31" s="46">
        <f>D33+D34+D35+D32</f>
        <v>160058.9</v>
      </c>
      <c r="E31" s="46">
        <f t="shared" ref="E31:F31" si="3">E33+E34+E35+E32</f>
        <v>145449.60000000001</v>
      </c>
      <c r="F31" s="46">
        <f t="shared" si="3"/>
        <v>160058.9</v>
      </c>
    </row>
    <row r="32" spans="1:8" x14ac:dyDescent="0.3">
      <c r="A32" s="58" t="s">
        <v>170</v>
      </c>
      <c r="B32" s="57" t="s">
        <v>101</v>
      </c>
      <c r="C32" s="57" t="s">
        <v>93</v>
      </c>
      <c r="D32" s="35">
        <v>461.1</v>
      </c>
      <c r="E32" s="35">
        <v>339.5</v>
      </c>
      <c r="F32" s="48">
        <f t="shared" si="1"/>
        <v>461.1</v>
      </c>
      <c r="H32" s="74"/>
    </row>
    <row r="33" spans="1:7" x14ac:dyDescent="0.3">
      <c r="A33" s="62" t="s">
        <v>120</v>
      </c>
      <c r="B33" s="57" t="s">
        <v>101</v>
      </c>
      <c r="C33" s="57" t="s">
        <v>95</v>
      </c>
      <c r="D33" s="35">
        <v>37742.800000000003</v>
      </c>
      <c r="E33" s="35">
        <v>27661.9</v>
      </c>
      <c r="F33" s="48">
        <f t="shared" si="1"/>
        <v>37742.800000000003</v>
      </c>
    </row>
    <row r="34" spans="1:7" x14ac:dyDescent="0.3">
      <c r="A34" s="56" t="s">
        <v>121</v>
      </c>
      <c r="B34" s="57" t="s">
        <v>101</v>
      </c>
      <c r="C34" s="57" t="s">
        <v>97</v>
      </c>
      <c r="D34" s="35">
        <v>121855</v>
      </c>
      <c r="E34" s="35">
        <v>117448.2</v>
      </c>
      <c r="F34" s="48">
        <f t="shared" si="1"/>
        <v>121855</v>
      </c>
    </row>
    <row r="35" spans="1:7" ht="27.6" hidden="1" x14ac:dyDescent="0.3">
      <c r="A35" s="56" t="s">
        <v>122</v>
      </c>
      <c r="B35" s="57" t="s">
        <v>101</v>
      </c>
      <c r="C35" s="57" t="s">
        <v>101</v>
      </c>
      <c r="D35" s="35">
        <v>0</v>
      </c>
      <c r="E35" s="35">
        <v>0</v>
      </c>
      <c r="F35" s="48">
        <f t="shared" si="1"/>
        <v>0</v>
      </c>
    </row>
    <row r="36" spans="1:7" x14ac:dyDescent="0.3">
      <c r="A36" s="63" t="s">
        <v>123</v>
      </c>
      <c r="B36" s="55" t="s">
        <v>103</v>
      </c>
      <c r="C36" s="55"/>
      <c r="D36" s="46">
        <f>D37</f>
        <v>57663.9</v>
      </c>
      <c r="E36" s="46">
        <f t="shared" ref="E36:F36" si="4">E37</f>
        <v>7375.3</v>
      </c>
      <c r="F36" s="46">
        <f t="shared" si="4"/>
        <v>57663.9</v>
      </c>
    </row>
    <row r="37" spans="1:7" x14ac:dyDescent="0.3">
      <c r="A37" s="64" t="s">
        <v>124</v>
      </c>
      <c r="B37" s="57" t="s">
        <v>103</v>
      </c>
      <c r="C37" s="57" t="s">
        <v>101</v>
      </c>
      <c r="D37" s="35">
        <v>57663.9</v>
      </c>
      <c r="E37" s="35">
        <v>7375.3</v>
      </c>
      <c r="F37" s="48">
        <f t="shared" si="1"/>
        <v>57663.9</v>
      </c>
    </row>
    <row r="38" spans="1:7" x14ac:dyDescent="0.3">
      <c r="A38" s="54" t="s">
        <v>126</v>
      </c>
      <c r="B38" s="55" t="s">
        <v>105</v>
      </c>
      <c r="C38" s="55"/>
      <c r="D38" s="46">
        <f>D39+D40+D41+D42+D43</f>
        <v>950752</v>
      </c>
      <c r="E38" s="46">
        <f>E39+E40+E41+E42+E43</f>
        <v>756749</v>
      </c>
      <c r="F38" s="47">
        <f>F39+F40+F41+F42+F43</f>
        <v>964151.60000000009</v>
      </c>
    </row>
    <row r="39" spans="1:7" x14ac:dyDescent="0.3">
      <c r="A39" s="56" t="s">
        <v>127</v>
      </c>
      <c r="B39" s="57" t="s">
        <v>105</v>
      </c>
      <c r="C39" s="57" t="s">
        <v>93</v>
      </c>
      <c r="D39" s="35">
        <v>208021.9</v>
      </c>
      <c r="E39" s="35">
        <v>163397.20000000001</v>
      </c>
      <c r="F39" s="35">
        <v>211324</v>
      </c>
    </row>
    <row r="40" spans="1:7" x14ac:dyDescent="0.3">
      <c r="A40" s="56" t="s">
        <v>129</v>
      </c>
      <c r="B40" s="57" t="s">
        <v>105</v>
      </c>
      <c r="C40" s="57" t="s">
        <v>95</v>
      </c>
      <c r="D40" s="35">
        <v>675922.1</v>
      </c>
      <c r="E40" s="35">
        <v>536948.80000000005</v>
      </c>
      <c r="F40" s="35">
        <v>681912.3</v>
      </c>
    </row>
    <row r="41" spans="1:7" x14ac:dyDescent="0.3">
      <c r="A41" s="58" t="s">
        <v>130</v>
      </c>
      <c r="B41" s="57" t="s">
        <v>105</v>
      </c>
      <c r="C41" s="57" t="s">
        <v>97</v>
      </c>
      <c r="D41" s="35">
        <v>47380.5</v>
      </c>
      <c r="E41" s="35">
        <v>40944.5</v>
      </c>
      <c r="F41" s="35">
        <f>40945.3+5037+1930+2000+1100</f>
        <v>51012.3</v>
      </c>
    </row>
    <row r="42" spans="1:7" x14ac:dyDescent="0.3">
      <c r="A42" s="58" t="s">
        <v>131</v>
      </c>
      <c r="B42" s="57" t="s">
        <v>105</v>
      </c>
      <c r="C42" s="57" t="s">
        <v>105</v>
      </c>
      <c r="D42" s="35">
        <v>50</v>
      </c>
      <c r="E42" s="35">
        <v>40.4</v>
      </c>
      <c r="F42" s="35">
        <v>50</v>
      </c>
    </row>
    <row r="43" spans="1:7" x14ac:dyDescent="0.3">
      <c r="A43" s="58" t="s">
        <v>132</v>
      </c>
      <c r="B43" s="57" t="s">
        <v>105</v>
      </c>
      <c r="C43" s="57" t="s">
        <v>112</v>
      </c>
      <c r="D43" s="35">
        <v>19377.5</v>
      </c>
      <c r="E43" s="35">
        <v>15418.1</v>
      </c>
      <c r="F43" s="35">
        <v>19853</v>
      </c>
    </row>
    <row r="44" spans="1:7" x14ac:dyDescent="0.3">
      <c r="A44" s="54" t="s">
        <v>133</v>
      </c>
      <c r="B44" s="55" t="s">
        <v>128</v>
      </c>
      <c r="C44" s="55"/>
      <c r="D44" s="46">
        <f>D45+D46</f>
        <v>91090</v>
      </c>
      <c r="E44" s="46">
        <f>E45+E46</f>
        <v>79276.200000000012</v>
      </c>
      <c r="F44" s="47">
        <f>F45+F46</f>
        <v>97600.3</v>
      </c>
    </row>
    <row r="45" spans="1:7" x14ac:dyDescent="0.3">
      <c r="A45" s="56" t="s">
        <v>134</v>
      </c>
      <c r="B45" s="57" t="s">
        <v>128</v>
      </c>
      <c r="C45" s="57" t="s">
        <v>93</v>
      </c>
      <c r="D45" s="35">
        <v>87782.7</v>
      </c>
      <c r="E45" s="35">
        <v>76373.100000000006</v>
      </c>
      <c r="F45" s="35">
        <v>93692.7</v>
      </c>
      <c r="G45" s="69"/>
    </row>
    <row r="46" spans="1:7" x14ac:dyDescent="0.3">
      <c r="A46" s="65" t="s">
        <v>135</v>
      </c>
      <c r="B46" s="57" t="s">
        <v>128</v>
      </c>
      <c r="C46" s="57" t="s">
        <v>99</v>
      </c>
      <c r="D46" s="35">
        <v>3307.3</v>
      </c>
      <c r="E46" s="35">
        <v>2903.1</v>
      </c>
      <c r="F46" s="35">
        <v>3907.6</v>
      </c>
    </row>
    <row r="47" spans="1:7" x14ac:dyDescent="0.3">
      <c r="A47" s="54" t="s">
        <v>136</v>
      </c>
      <c r="B47" s="55" t="s">
        <v>125</v>
      </c>
      <c r="C47" s="55"/>
      <c r="D47" s="46">
        <f>D48+D49+D50</f>
        <v>37634.5</v>
      </c>
      <c r="E47" s="46">
        <f t="shared" ref="E47:F47" si="5">E48+E49+E50</f>
        <v>26716.7</v>
      </c>
      <c r="F47" s="46">
        <f t="shared" si="5"/>
        <v>37634.5</v>
      </c>
    </row>
    <row r="48" spans="1:7" x14ac:dyDescent="0.3">
      <c r="A48" s="56" t="s">
        <v>137</v>
      </c>
      <c r="B48" s="57" t="s">
        <v>125</v>
      </c>
      <c r="C48" s="57" t="s">
        <v>93</v>
      </c>
      <c r="D48" s="35">
        <v>8729.2000000000007</v>
      </c>
      <c r="E48" s="35">
        <v>7040.8</v>
      </c>
      <c r="F48" s="48">
        <f t="shared" si="1"/>
        <v>8729.2000000000007</v>
      </c>
    </row>
    <row r="49" spans="1:6" x14ac:dyDescent="0.3">
      <c r="A49" s="56" t="s">
        <v>138</v>
      </c>
      <c r="B49" s="57" t="s">
        <v>125</v>
      </c>
      <c r="C49" s="57" t="s">
        <v>99</v>
      </c>
      <c r="D49" s="35">
        <v>23839.1</v>
      </c>
      <c r="E49" s="35">
        <v>16939.7</v>
      </c>
      <c r="F49" s="48">
        <f t="shared" si="1"/>
        <v>23839.1</v>
      </c>
    </row>
    <row r="50" spans="1:6" x14ac:dyDescent="0.3">
      <c r="A50" s="56" t="s">
        <v>171</v>
      </c>
      <c r="B50" s="57" t="s">
        <v>125</v>
      </c>
      <c r="C50" s="57" t="s">
        <v>103</v>
      </c>
      <c r="D50" s="35">
        <v>5066.2</v>
      </c>
      <c r="E50" s="35">
        <v>2736.2</v>
      </c>
      <c r="F50" s="48">
        <f t="shared" si="1"/>
        <v>5066.2</v>
      </c>
    </row>
    <row r="51" spans="1:6" x14ac:dyDescent="0.3">
      <c r="A51" s="66" t="s">
        <v>139</v>
      </c>
      <c r="B51" s="55" t="s">
        <v>107</v>
      </c>
      <c r="C51" s="55"/>
      <c r="D51" s="46">
        <f>D52+D53</f>
        <v>11840</v>
      </c>
      <c r="E51" s="46">
        <f t="shared" ref="E51:F51" si="6">E52+E53</f>
        <v>10807.699999999999</v>
      </c>
      <c r="F51" s="46">
        <f t="shared" si="6"/>
        <v>11840</v>
      </c>
    </row>
    <row r="52" spans="1:6" x14ac:dyDescent="0.3">
      <c r="A52" s="67" t="s">
        <v>139</v>
      </c>
      <c r="B52" s="57" t="s">
        <v>107</v>
      </c>
      <c r="C52" s="57" t="s">
        <v>93</v>
      </c>
      <c r="D52" s="35">
        <v>11590</v>
      </c>
      <c r="E52" s="35">
        <v>10676.9</v>
      </c>
      <c r="F52" s="48">
        <f t="shared" si="1"/>
        <v>11590</v>
      </c>
    </row>
    <row r="53" spans="1:6" x14ac:dyDescent="0.3">
      <c r="A53" s="67" t="s">
        <v>140</v>
      </c>
      <c r="B53" s="57" t="s">
        <v>107</v>
      </c>
      <c r="C53" s="57" t="s">
        <v>95</v>
      </c>
      <c r="D53" s="35">
        <v>250</v>
      </c>
      <c r="E53" s="35">
        <v>130.80000000000001</v>
      </c>
      <c r="F53" s="48">
        <f t="shared" si="1"/>
        <v>250</v>
      </c>
    </row>
    <row r="54" spans="1:6" x14ac:dyDescent="0.3">
      <c r="A54" s="66" t="s">
        <v>153</v>
      </c>
      <c r="B54" s="55" t="s">
        <v>118</v>
      </c>
      <c r="C54" s="57"/>
      <c r="D54" s="46">
        <f>D55</f>
        <v>0</v>
      </c>
      <c r="E54" s="46">
        <f t="shared" ref="E54" si="7">E55</f>
        <v>0</v>
      </c>
      <c r="F54" s="48">
        <f t="shared" si="1"/>
        <v>0</v>
      </c>
    </row>
    <row r="55" spans="1:6" x14ac:dyDescent="0.3">
      <c r="A55" s="67" t="s">
        <v>152</v>
      </c>
      <c r="B55" s="57" t="s">
        <v>118</v>
      </c>
      <c r="C55" s="57" t="s">
        <v>95</v>
      </c>
      <c r="D55" s="35">
        <v>0</v>
      </c>
      <c r="E55" s="35">
        <v>0</v>
      </c>
      <c r="F55" s="48">
        <f t="shared" si="1"/>
        <v>0</v>
      </c>
    </row>
    <row r="56" spans="1:6" ht="27.6" x14ac:dyDescent="0.3">
      <c r="A56" s="66" t="s">
        <v>141</v>
      </c>
      <c r="B56" s="55" t="s">
        <v>109</v>
      </c>
      <c r="C56" s="55"/>
      <c r="D56" s="46">
        <f t="shared" ref="D56:E56" si="8">D57</f>
        <v>24.7</v>
      </c>
      <c r="E56" s="46">
        <f t="shared" si="8"/>
        <v>24.7</v>
      </c>
      <c r="F56" s="47">
        <f t="shared" si="1"/>
        <v>24.7</v>
      </c>
    </row>
    <row r="57" spans="1:6" ht="27.6" x14ac:dyDescent="0.3">
      <c r="A57" s="67" t="s">
        <v>142</v>
      </c>
      <c r="B57" s="57" t="s">
        <v>109</v>
      </c>
      <c r="C57" s="57" t="s">
        <v>93</v>
      </c>
      <c r="D57" s="35">
        <v>24.7</v>
      </c>
      <c r="E57" s="35">
        <v>24.7</v>
      </c>
      <c r="F57" s="48">
        <f t="shared" si="1"/>
        <v>24.7</v>
      </c>
    </row>
    <row r="58" spans="1:6" ht="27.6" x14ac:dyDescent="0.3">
      <c r="A58" s="59" t="s">
        <v>143</v>
      </c>
      <c r="B58" s="55" t="s">
        <v>144</v>
      </c>
      <c r="C58" s="55"/>
      <c r="D58" s="46">
        <f>D59+D60</f>
        <v>109105</v>
      </c>
      <c r="E58" s="46">
        <f t="shared" ref="E58:F58" si="9">E59+E60</f>
        <v>84285.1</v>
      </c>
      <c r="F58" s="46">
        <f t="shared" si="9"/>
        <v>109105</v>
      </c>
    </row>
    <row r="59" spans="1:6" ht="41.4" x14ac:dyDescent="0.3">
      <c r="A59" s="58" t="s">
        <v>145</v>
      </c>
      <c r="B59" s="57" t="s">
        <v>144</v>
      </c>
      <c r="C59" s="57" t="s">
        <v>93</v>
      </c>
      <c r="D59" s="35">
        <v>40523.9</v>
      </c>
      <c r="E59" s="35">
        <v>33941.5</v>
      </c>
      <c r="F59" s="48">
        <f t="shared" si="1"/>
        <v>40523.9</v>
      </c>
    </row>
    <row r="60" spans="1:6" x14ac:dyDescent="0.3">
      <c r="A60" s="62" t="s">
        <v>146</v>
      </c>
      <c r="B60" s="57" t="s">
        <v>144</v>
      </c>
      <c r="C60" s="57" t="s">
        <v>97</v>
      </c>
      <c r="D60" s="35">
        <v>68581.100000000006</v>
      </c>
      <c r="E60" s="35">
        <v>50343.6</v>
      </c>
      <c r="F60" s="48">
        <f t="shared" si="1"/>
        <v>68581.100000000006</v>
      </c>
    </row>
  </sheetData>
  <mergeCells count="9">
    <mergeCell ref="A2:F2"/>
    <mergeCell ref="A3:F3"/>
    <mergeCell ref="A5:A7"/>
    <mergeCell ref="B5:C5"/>
    <mergeCell ref="D5:D7"/>
    <mergeCell ref="E5:E7"/>
    <mergeCell ref="F5:F7"/>
    <mergeCell ref="B6:B7"/>
    <mergeCell ref="C6:C7"/>
  </mergeCells>
  <pageMargins left="0.9055118110236221" right="0.51181102362204722" top="0.74803149606299213" bottom="0.55118110236220474" header="0.31496062992125984" footer="0.31496062992125984"/>
  <pageSetup paperSize="9" scale="6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"/>
  <sheetViews>
    <sheetView workbookViewId="0">
      <selection activeCell="A2" sqref="A2:F2"/>
    </sheetView>
  </sheetViews>
  <sheetFormatPr defaultColWidth="8.88671875" defaultRowHeight="14.4" x14ac:dyDescent="0.3"/>
  <cols>
    <col min="1" max="1" width="44" style="49" customWidth="1"/>
    <col min="2" max="2" width="8.44140625" style="49" hidden="1" customWidth="1"/>
    <col min="3" max="3" width="29.44140625" style="49" hidden="1" customWidth="1"/>
    <col min="4" max="4" width="16.33203125" style="49" customWidth="1"/>
    <col min="5" max="5" width="15.6640625" style="49" customWidth="1"/>
    <col min="6" max="6" width="17.88671875" style="49" customWidth="1"/>
    <col min="7" max="16384" width="8.88671875" style="49"/>
  </cols>
  <sheetData>
    <row r="1" spans="1:7" ht="15.6" x14ac:dyDescent="0.3">
      <c r="A1" s="75" t="s">
        <v>28</v>
      </c>
      <c r="B1" s="75"/>
      <c r="C1" s="75"/>
      <c r="D1" s="75"/>
      <c r="E1" s="75"/>
      <c r="F1" s="75"/>
      <c r="G1" s="4"/>
    </row>
    <row r="2" spans="1:7" ht="15.6" x14ac:dyDescent="0.3">
      <c r="A2" s="76" t="s">
        <v>162</v>
      </c>
      <c r="B2" s="76"/>
      <c r="C2" s="76"/>
      <c r="D2" s="76"/>
      <c r="E2" s="76"/>
      <c r="F2" s="76"/>
      <c r="G2" s="5"/>
    </row>
    <row r="4" spans="1:7" ht="41.4" customHeight="1" x14ac:dyDescent="0.3">
      <c r="A4" s="6" t="s">
        <v>30</v>
      </c>
      <c r="B4" s="6" t="s">
        <v>31</v>
      </c>
      <c r="C4" s="6" t="s">
        <v>32</v>
      </c>
      <c r="D4" s="7" t="s">
        <v>157</v>
      </c>
      <c r="E4" s="7" t="s">
        <v>154</v>
      </c>
      <c r="F4" s="8" t="s">
        <v>155</v>
      </c>
    </row>
    <row r="5" spans="1:7" s="68" customFormat="1" x14ac:dyDescent="0.3">
      <c r="A5" s="9" t="s">
        <v>29</v>
      </c>
      <c r="B5" s="9" t="s">
        <v>33</v>
      </c>
      <c r="C5" s="9" t="s">
        <v>34</v>
      </c>
      <c r="D5" s="10">
        <f>D6+D18</f>
        <v>82852.000000000044</v>
      </c>
      <c r="E5" s="10">
        <f>E6+E18</f>
        <v>-20027</v>
      </c>
      <c r="F5" s="10">
        <f>F6+F18</f>
        <v>-24289.899999999907</v>
      </c>
    </row>
    <row r="6" spans="1:7" ht="41.4" x14ac:dyDescent="0.3">
      <c r="A6" s="11" t="s">
        <v>35</v>
      </c>
      <c r="B6" s="11" t="s">
        <v>33</v>
      </c>
      <c r="C6" s="11" t="s">
        <v>36</v>
      </c>
      <c r="D6" s="12">
        <f>D7+D17</f>
        <v>-5836.3</v>
      </c>
      <c r="E6" s="12">
        <f>E7+E17</f>
        <v>-5836</v>
      </c>
      <c r="F6" s="12">
        <f>F7+F17</f>
        <v>-5836</v>
      </c>
    </row>
    <row r="7" spans="1:7" ht="27.6" x14ac:dyDescent="0.3">
      <c r="A7" s="11" t="s">
        <v>37</v>
      </c>
      <c r="B7" s="11" t="s">
        <v>33</v>
      </c>
      <c r="C7" s="11" t="s">
        <v>38</v>
      </c>
      <c r="D7" s="12">
        <f>D9+D10</f>
        <v>-5836.3</v>
      </c>
      <c r="E7" s="12">
        <f>E9+E10</f>
        <v>-5836</v>
      </c>
      <c r="F7" s="12">
        <f>F9+F10</f>
        <v>-5836</v>
      </c>
    </row>
    <row r="8" spans="1:7" ht="41.4" hidden="1" x14ac:dyDescent="0.3">
      <c r="A8" s="11" t="s">
        <v>39</v>
      </c>
      <c r="B8" s="11" t="s">
        <v>33</v>
      </c>
      <c r="C8" s="11" t="s">
        <v>40</v>
      </c>
      <c r="D8" s="12">
        <v>36510400</v>
      </c>
      <c r="E8" s="12">
        <v>25842000</v>
      </c>
      <c r="F8" s="12">
        <v>36510400</v>
      </c>
    </row>
    <row r="9" spans="1:7" ht="41.4" x14ac:dyDescent="0.3">
      <c r="A9" s="11" t="s">
        <v>41</v>
      </c>
      <c r="B9" s="11" t="s">
        <v>33</v>
      </c>
      <c r="C9" s="11" t="s">
        <v>42</v>
      </c>
      <c r="D9" s="12">
        <v>0</v>
      </c>
      <c r="E9" s="12">
        <v>0</v>
      </c>
      <c r="F9" s="12">
        <v>0</v>
      </c>
    </row>
    <row r="10" spans="1:7" ht="55.2" x14ac:dyDescent="0.3">
      <c r="A10" s="11" t="s">
        <v>43</v>
      </c>
      <c r="B10" s="11" t="s">
        <v>33</v>
      </c>
      <c r="C10" s="11" t="s">
        <v>44</v>
      </c>
      <c r="D10" s="12">
        <v>-5836.3</v>
      </c>
      <c r="E10" s="12">
        <v>-5836</v>
      </c>
      <c r="F10" s="12">
        <v>-5836</v>
      </c>
    </row>
    <row r="11" spans="1:7" ht="55.2" hidden="1" x14ac:dyDescent="0.3">
      <c r="A11" s="11" t="s">
        <v>45</v>
      </c>
      <c r="B11" s="11" t="s">
        <v>33</v>
      </c>
      <c r="C11" s="11" t="s">
        <v>46</v>
      </c>
      <c r="D11" s="12">
        <v>40300000</v>
      </c>
      <c r="E11" s="12">
        <v>29000000</v>
      </c>
      <c r="F11" s="12">
        <v>40300000</v>
      </c>
    </row>
    <row r="12" spans="1:7" ht="55.2" hidden="1" x14ac:dyDescent="0.3">
      <c r="A12" s="11" t="s">
        <v>47</v>
      </c>
      <c r="B12" s="11" t="s">
        <v>33</v>
      </c>
      <c r="C12" s="11" t="s">
        <v>48</v>
      </c>
      <c r="D12" s="12">
        <v>-3789600</v>
      </c>
      <c r="E12" s="12">
        <v>-3158000</v>
      </c>
      <c r="F12" s="12">
        <v>-3789600</v>
      </c>
    </row>
    <row r="13" spans="1:7" ht="27.6" hidden="1" x14ac:dyDescent="0.3">
      <c r="A13" s="11" t="s">
        <v>49</v>
      </c>
      <c r="B13" s="11" t="s">
        <v>33</v>
      </c>
      <c r="C13" s="11" t="s">
        <v>50</v>
      </c>
      <c r="D13" s="12">
        <v>-40300000</v>
      </c>
      <c r="E13" s="12">
        <v>-29000000</v>
      </c>
      <c r="F13" s="12">
        <v>-40300000</v>
      </c>
    </row>
    <row r="14" spans="1:7" ht="27.6" hidden="1" x14ac:dyDescent="0.3">
      <c r="A14" s="11" t="s">
        <v>51</v>
      </c>
      <c r="B14" s="11" t="s">
        <v>33</v>
      </c>
      <c r="C14" s="11" t="s">
        <v>52</v>
      </c>
      <c r="D14" s="12">
        <v>-40300000</v>
      </c>
      <c r="E14" s="12">
        <v>-29000000</v>
      </c>
      <c r="F14" s="12">
        <v>-40300000</v>
      </c>
    </row>
    <row r="15" spans="1:7" ht="27.6" hidden="1" x14ac:dyDescent="0.3">
      <c r="A15" s="11" t="s">
        <v>53</v>
      </c>
      <c r="B15" s="11" t="s">
        <v>33</v>
      </c>
      <c r="C15" s="11" t="s">
        <v>54</v>
      </c>
      <c r="D15" s="12">
        <v>-40300000</v>
      </c>
      <c r="E15" s="12">
        <v>-29000000</v>
      </c>
      <c r="F15" s="12">
        <v>-40300000</v>
      </c>
    </row>
    <row r="16" spans="1:7" ht="41.4" hidden="1" x14ac:dyDescent="0.3">
      <c r="A16" s="11" t="s">
        <v>55</v>
      </c>
      <c r="B16" s="11" t="s">
        <v>33</v>
      </c>
      <c r="C16" s="11" t="s">
        <v>56</v>
      </c>
      <c r="D16" s="12">
        <v>-40300000</v>
      </c>
      <c r="E16" s="12">
        <v>-29000000</v>
      </c>
      <c r="F16" s="12">
        <v>-40300000</v>
      </c>
    </row>
    <row r="17" spans="1:6" ht="55.2" x14ac:dyDescent="0.3">
      <c r="A17" s="11" t="s">
        <v>57</v>
      </c>
      <c r="B17" s="11" t="s">
        <v>33</v>
      </c>
      <c r="C17" s="11" t="s">
        <v>58</v>
      </c>
      <c r="D17" s="12">
        <v>0</v>
      </c>
      <c r="E17" s="12">
        <v>0</v>
      </c>
      <c r="F17" s="12">
        <v>0</v>
      </c>
    </row>
    <row r="18" spans="1:6" ht="27.6" x14ac:dyDescent="0.3">
      <c r="A18" s="11" t="s">
        <v>59</v>
      </c>
      <c r="B18" s="11" t="s">
        <v>33</v>
      </c>
      <c r="C18" s="11" t="s">
        <v>60</v>
      </c>
      <c r="D18" s="12">
        <f>D22+D26</f>
        <v>88688.300000000047</v>
      </c>
      <c r="E18" s="12">
        <f t="shared" ref="E18" si="0">E22+E26</f>
        <v>-14191</v>
      </c>
      <c r="F18" s="12">
        <f>F22+F26</f>
        <v>-18453.899999999907</v>
      </c>
    </row>
    <row r="19" spans="1:6" x14ac:dyDescent="0.3">
      <c r="A19" s="11" t="s">
        <v>61</v>
      </c>
      <c r="B19" s="11" t="s">
        <v>33</v>
      </c>
      <c r="C19" s="11" t="s">
        <v>62</v>
      </c>
      <c r="D19" s="12">
        <f>D20</f>
        <v>-1821535.4</v>
      </c>
      <c r="E19" s="12">
        <f t="shared" ref="E19" si="1">E20</f>
        <v>-1542216.6</v>
      </c>
      <c r="F19" s="12">
        <f>F20</f>
        <v>-1850734</v>
      </c>
    </row>
    <row r="20" spans="1:6" x14ac:dyDescent="0.3">
      <c r="A20" s="11" t="s">
        <v>63</v>
      </c>
      <c r="B20" s="11" t="s">
        <v>33</v>
      </c>
      <c r="C20" s="11" t="s">
        <v>64</v>
      </c>
      <c r="D20" s="12">
        <f t="shared" ref="D20:F21" si="2">D21</f>
        <v>-1821535.4</v>
      </c>
      <c r="E20" s="12">
        <f t="shared" si="2"/>
        <v>-1542216.6</v>
      </c>
      <c r="F20" s="12">
        <f t="shared" si="2"/>
        <v>-1850734</v>
      </c>
    </row>
    <row r="21" spans="1:6" ht="27.6" x14ac:dyDescent="0.3">
      <c r="A21" s="11" t="s">
        <v>65</v>
      </c>
      <c r="B21" s="11" t="s">
        <v>33</v>
      </c>
      <c r="C21" s="11" t="s">
        <v>66</v>
      </c>
      <c r="D21" s="12">
        <f t="shared" si="2"/>
        <v>-1821535.4</v>
      </c>
      <c r="E21" s="12">
        <f t="shared" si="2"/>
        <v>-1542216.6</v>
      </c>
      <c r="F21" s="12">
        <f t="shared" si="2"/>
        <v>-1850734</v>
      </c>
    </row>
    <row r="22" spans="1:6" ht="27.6" x14ac:dyDescent="0.3">
      <c r="A22" s="11" t="s">
        <v>67</v>
      </c>
      <c r="B22" s="11" t="s">
        <v>33</v>
      </c>
      <c r="C22" s="11" t="s">
        <v>68</v>
      </c>
      <c r="D22" s="12">
        <v>-1821535.4</v>
      </c>
      <c r="E22" s="12">
        <v>-1542216.6</v>
      </c>
      <c r="F22" s="12">
        <v>-1850734</v>
      </c>
    </row>
    <row r="23" spans="1:6" x14ac:dyDescent="0.3">
      <c r="A23" s="11" t="s">
        <v>69</v>
      </c>
      <c r="B23" s="11" t="s">
        <v>33</v>
      </c>
      <c r="C23" s="11" t="s">
        <v>70</v>
      </c>
      <c r="D23" s="12">
        <f>D24</f>
        <v>1910223.7</v>
      </c>
      <c r="E23" s="12">
        <f t="shared" ref="E23" si="3">E24</f>
        <v>1528025.6</v>
      </c>
      <c r="F23" s="12">
        <f>F24</f>
        <v>1832280.1</v>
      </c>
    </row>
    <row r="24" spans="1:6" x14ac:dyDescent="0.3">
      <c r="A24" s="11" t="s">
        <v>71</v>
      </c>
      <c r="B24" s="11" t="s">
        <v>33</v>
      </c>
      <c r="C24" s="11" t="s">
        <v>72</v>
      </c>
      <c r="D24" s="12">
        <f>D25</f>
        <v>1910223.7</v>
      </c>
      <c r="E24" s="12">
        <f>E25</f>
        <v>1528025.6</v>
      </c>
      <c r="F24" s="12">
        <f>F25</f>
        <v>1832280.1</v>
      </c>
    </row>
    <row r="25" spans="1:6" ht="27.6" x14ac:dyDescent="0.3">
      <c r="A25" s="11" t="s">
        <v>73</v>
      </c>
      <c r="B25" s="11" t="s">
        <v>33</v>
      </c>
      <c r="C25" s="11" t="s">
        <v>74</v>
      </c>
      <c r="D25" s="12">
        <f>D26</f>
        <v>1910223.7</v>
      </c>
      <c r="E25" s="12">
        <f>E26</f>
        <v>1528025.6</v>
      </c>
      <c r="F25" s="12">
        <f>F26</f>
        <v>1832280.1</v>
      </c>
    </row>
    <row r="26" spans="1:6" ht="27.6" x14ac:dyDescent="0.3">
      <c r="A26" s="11" t="s">
        <v>75</v>
      </c>
      <c r="B26" s="11" t="s">
        <v>33</v>
      </c>
      <c r="C26" s="11" t="s">
        <v>76</v>
      </c>
      <c r="D26" s="12">
        <v>1910223.7</v>
      </c>
      <c r="E26" s="12">
        <v>1528025.6</v>
      </c>
      <c r="F26" s="12">
        <f>1826444.1+5836</f>
        <v>1832280.1</v>
      </c>
    </row>
  </sheetData>
  <mergeCells count="2">
    <mergeCell ref="A1:F1"/>
    <mergeCell ref="A2:F2"/>
  </mergeCells>
  <pageMargins left="0.70866141732283472" right="0.70866141732283472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2025-11-13T11:20:14Z</dcterms:modified>
</cp:coreProperties>
</file>